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defaultThemeVersion="166925"/>
  <mc:AlternateContent xmlns:mc="http://schemas.openxmlformats.org/markup-compatibility/2006">
    <mc:Choice Requires="x15">
      <x15ac:absPath xmlns:x15ac="http://schemas.microsoft.com/office/spreadsheetml/2010/11/ac" url="https://energysolutionsonline.sharepoint.com/teams/extranet/opuc/Approved/Project Approval Documents/Monthly Reports/"/>
    </mc:Choice>
  </mc:AlternateContent>
  <xr:revisionPtr revIDLastSave="0" documentId="8_{45D799C5-3F4B-47EA-B55D-ABCF3BCC1239}" xr6:coauthVersionLast="47" xr6:coauthVersionMax="47" xr10:uidLastSave="{00000000-0000-0000-0000-000000000000}"/>
  <bookViews>
    <workbookView xWindow="-38510" yWindow="-5630" windowWidth="38620" windowHeight="21100" xr2:uid="{532BD9A0-9D3A-4E2B-8BE2-B5169F40686F}"/>
  </bookViews>
  <sheets>
    <sheet name="Executive Summary" sheetId="15" r:id="rId1"/>
    <sheet name="Operational Projects" sheetId="11" state="hidden" r:id="rId2"/>
    <sheet name="Questions &amp; Observations" sheetId="12" state="hidden" r:id="rId3"/>
    <sheet name="Support Data" sheetId="10" state="hidden" r:id="rId4"/>
    <sheet name="Monthly Report Template" sheetId="4" state="hidden" r:id="rId5"/>
    <sheet name="Jan2024 Snapshot" sheetId="3" state="hidden" r:id="rId6"/>
    <sheet name="CSP Project Data" sheetId="7" r:id="rId7"/>
    <sheet name="OPUC Project Decisions" sheetId="1" r:id="rId8"/>
  </sheets>
  <definedNames>
    <definedName name="_xlnm._FilterDatabase" localSheetId="6" hidden="1">'CSP Project Data'!$A$6:$AD$87</definedName>
    <definedName name="_xlnm._FilterDatabase" localSheetId="1" hidden="1">'Operational Projects'!$B$3:$S$3</definedName>
    <definedName name="_xlnm._FilterDatabase" localSheetId="7" hidden="1">'OPUC Project Decisions'!$A$5:$H$333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3" i="1" l="1"/>
  <c r="A333" i="1"/>
  <c r="N26" i="15"/>
  <c r="N27" i="15"/>
  <c r="N25" i="15"/>
  <c r="M26" i="15"/>
  <c r="M27" i="15"/>
  <c r="M25" i="15"/>
  <c r="L26" i="15"/>
  <c r="L27" i="15"/>
  <c r="L25" i="15"/>
  <c r="K27" i="15"/>
  <c r="K26" i="15"/>
  <c r="K25" i="15"/>
  <c r="N14" i="15"/>
  <c r="N16" i="15"/>
  <c r="M16" i="15"/>
  <c r="K16" i="15"/>
  <c r="K15" i="15"/>
  <c r="K14" i="15"/>
  <c r="N15" i="15"/>
  <c r="L16" i="15"/>
  <c r="L15" i="15"/>
  <c r="L14" i="15"/>
  <c r="J16" i="15"/>
  <c r="J15" i="15"/>
  <c r="J14" i="15"/>
  <c r="A6" i="1"/>
  <c r="B6" i="1"/>
  <c r="A7" i="1"/>
  <c r="B7" i="1"/>
  <c r="A11" i="1"/>
  <c r="B11" i="1"/>
  <c r="A12" i="1"/>
  <c r="B12" i="1"/>
  <c r="A13" i="1"/>
  <c r="B13" i="1"/>
  <c r="A14" i="1"/>
  <c r="B14" i="1"/>
  <c r="A15" i="1"/>
  <c r="B15" i="1"/>
  <c r="A16" i="1"/>
  <c r="B16" i="1"/>
  <c r="A17" i="1"/>
  <c r="B17" i="1"/>
  <c r="A19" i="1"/>
  <c r="B19" i="1"/>
  <c r="A20" i="1"/>
  <c r="B20" i="1"/>
  <c r="A21" i="1"/>
  <c r="B21" i="1"/>
  <c r="A22" i="1"/>
  <c r="B22" i="1"/>
  <c r="A23" i="1"/>
  <c r="B23" i="1"/>
  <c r="A24" i="1"/>
  <c r="B24" i="1"/>
  <c r="A25" i="1"/>
  <c r="B25" i="1"/>
  <c r="A26" i="1"/>
  <c r="B26" i="1"/>
  <c r="A27" i="1"/>
  <c r="B27" i="1"/>
  <c r="A28" i="1"/>
  <c r="B28" i="1"/>
  <c r="A29" i="1"/>
  <c r="B29" i="1"/>
  <c r="A30" i="1"/>
  <c r="B30" i="1"/>
  <c r="A31" i="1"/>
  <c r="B31" i="1"/>
  <c r="A32" i="1"/>
  <c r="B32" i="1"/>
  <c r="A33" i="1"/>
  <c r="B33" i="1"/>
  <c r="A34" i="1"/>
  <c r="B34" i="1"/>
  <c r="A35" i="1"/>
  <c r="B35" i="1"/>
  <c r="A36" i="1"/>
  <c r="B36" i="1"/>
  <c r="A37" i="1"/>
  <c r="B37" i="1"/>
  <c r="A38" i="1"/>
  <c r="B38" i="1"/>
  <c r="A39" i="1"/>
  <c r="B39" i="1"/>
  <c r="A40" i="1"/>
  <c r="B40" i="1"/>
  <c r="A41" i="1"/>
  <c r="B41" i="1"/>
  <c r="A42" i="1"/>
  <c r="B42" i="1"/>
  <c r="A43" i="1"/>
  <c r="B43" i="1"/>
  <c r="A44" i="1"/>
  <c r="B44" i="1"/>
  <c r="A45" i="1"/>
  <c r="B45" i="1"/>
  <c r="A46" i="1"/>
  <c r="B46" i="1"/>
  <c r="A47" i="1"/>
  <c r="B47" i="1"/>
  <c r="A48" i="1"/>
  <c r="B48" i="1"/>
  <c r="A49" i="1"/>
  <c r="B49" i="1"/>
  <c r="A50" i="1"/>
  <c r="B50" i="1"/>
  <c r="A52" i="1"/>
  <c r="B52" i="1"/>
  <c r="A53" i="1"/>
  <c r="B53" i="1"/>
  <c r="A54" i="1"/>
  <c r="B54" i="1"/>
  <c r="A55" i="1"/>
  <c r="B55" i="1"/>
  <c r="A56" i="1"/>
  <c r="B56" i="1"/>
  <c r="A57" i="1"/>
  <c r="B57" i="1"/>
  <c r="A58" i="1"/>
  <c r="B58" i="1"/>
  <c r="A59" i="1"/>
  <c r="B59" i="1"/>
  <c r="A60" i="1"/>
  <c r="B60" i="1"/>
  <c r="A61" i="1"/>
  <c r="B61" i="1"/>
  <c r="A62" i="1"/>
  <c r="B62" i="1"/>
  <c r="A63" i="1"/>
  <c r="B63" i="1"/>
  <c r="A64" i="1"/>
  <c r="B64" i="1"/>
  <c r="A65" i="1"/>
  <c r="B65" i="1"/>
  <c r="A66" i="1"/>
  <c r="B66" i="1"/>
  <c r="A67" i="1"/>
  <c r="B67" i="1"/>
  <c r="A68" i="1"/>
  <c r="B68" i="1"/>
  <c r="A69" i="1"/>
  <c r="B69" i="1"/>
  <c r="A70" i="1"/>
  <c r="B70" i="1"/>
  <c r="A71" i="1"/>
  <c r="B71" i="1"/>
  <c r="A72" i="1"/>
  <c r="B72" i="1"/>
  <c r="A73" i="1"/>
  <c r="B73" i="1"/>
  <c r="A74" i="1"/>
  <c r="B74" i="1"/>
  <c r="A75" i="1"/>
  <c r="B75" i="1"/>
  <c r="A76" i="1"/>
  <c r="B76" i="1"/>
  <c r="A77" i="1"/>
  <c r="B77" i="1"/>
  <c r="A78" i="1"/>
  <c r="B78" i="1"/>
  <c r="A79" i="1"/>
  <c r="B79" i="1"/>
  <c r="A80" i="1"/>
  <c r="B80" i="1"/>
  <c r="A81" i="1"/>
  <c r="B81" i="1"/>
  <c r="A82" i="1"/>
  <c r="B82" i="1"/>
  <c r="A83" i="1"/>
  <c r="B83" i="1"/>
  <c r="A84" i="1"/>
  <c r="B84" i="1"/>
  <c r="A85" i="1"/>
  <c r="B85" i="1"/>
  <c r="A86" i="1"/>
  <c r="B86" i="1"/>
  <c r="A87" i="1"/>
  <c r="B87" i="1"/>
  <c r="A88" i="1"/>
  <c r="B88" i="1"/>
  <c r="A89" i="1"/>
  <c r="B89" i="1"/>
  <c r="A90" i="1"/>
  <c r="B90" i="1"/>
  <c r="A91" i="1"/>
  <c r="B91" i="1"/>
  <c r="A92" i="1"/>
  <c r="B92" i="1"/>
  <c r="A93" i="1"/>
  <c r="B93" i="1"/>
  <c r="A94" i="1"/>
  <c r="B94" i="1"/>
  <c r="A95" i="1"/>
  <c r="B95" i="1"/>
  <c r="A96" i="1"/>
  <c r="B96" i="1"/>
  <c r="A97" i="1"/>
  <c r="B97" i="1"/>
  <c r="A98" i="1"/>
  <c r="B98" i="1"/>
  <c r="A99" i="1"/>
  <c r="B99" i="1"/>
  <c r="A100" i="1"/>
  <c r="B100" i="1"/>
  <c r="A101" i="1"/>
  <c r="B101" i="1"/>
  <c r="A102" i="1"/>
  <c r="B102" i="1"/>
  <c r="A103" i="1"/>
  <c r="B103" i="1"/>
  <c r="A104" i="1"/>
  <c r="B104" i="1"/>
  <c r="A105" i="1"/>
  <c r="B105" i="1"/>
  <c r="A106" i="1"/>
  <c r="B106" i="1"/>
  <c r="A107" i="1"/>
  <c r="B107" i="1"/>
  <c r="A108" i="1"/>
  <c r="B108" i="1"/>
  <c r="A109" i="1"/>
  <c r="B109" i="1"/>
  <c r="A110" i="1"/>
  <c r="B110" i="1"/>
  <c r="A111" i="1"/>
  <c r="B111" i="1"/>
  <c r="A112" i="1"/>
  <c r="B112" i="1"/>
  <c r="A113" i="1"/>
  <c r="B113" i="1"/>
  <c r="A114" i="1"/>
  <c r="B114" i="1"/>
  <c r="A115" i="1"/>
  <c r="B115" i="1"/>
  <c r="A116" i="1"/>
  <c r="B116" i="1"/>
  <c r="A117" i="1"/>
  <c r="B117" i="1"/>
  <c r="A118" i="1"/>
  <c r="B118" i="1"/>
  <c r="A119" i="1"/>
  <c r="B119" i="1"/>
  <c r="A120" i="1"/>
  <c r="B120" i="1"/>
  <c r="A121" i="1"/>
  <c r="B121" i="1"/>
  <c r="A122" i="1"/>
  <c r="B122" i="1"/>
  <c r="A123" i="1"/>
  <c r="B123" i="1"/>
  <c r="A124" i="1"/>
  <c r="B124" i="1"/>
  <c r="A125" i="1"/>
  <c r="B125" i="1"/>
  <c r="A126" i="1"/>
  <c r="B126" i="1"/>
  <c r="A127" i="1"/>
  <c r="B127" i="1"/>
  <c r="A128" i="1"/>
  <c r="B128" i="1"/>
  <c r="A129" i="1"/>
  <c r="B129" i="1"/>
  <c r="A130" i="1"/>
  <c r="B130" i="1"/>
  <c r="A131" i="1"/>
  <c r="B131" i="1"/>
  <c r="A132" i="1"/>
  <c r="B132" i="1"/>
  <c r="A133" i="1"/>
  <c r="B133" i="1"/>
  <c r="A134" i="1"/>
  <c r="B134" i="1"/>
  <c r="A135" i="1"/>
  <c r="B135" i="1"/>
  <c r="A136" i="1"/>
  <c r="B136" i="1"/>
  <c r="A137" i="1"/>
  <c r="B137" i="1"/>
  <c r="A138" i="1"/>
  <c r="B138" i="1"/>
  <c r="A139" i="1"/>
  <c r="B139" i="1"/>
  <c r="A140" i="1"/>
  <c r="B140" i="1"/>
  <c r="A141" i="1"/>
  <c r="B141" i="1"/>
  <c r="A142" i="1"/>
  <c r="B142" i="1"/>
  <c r="A143" i="1"/>
  <c r="B143" i="1"/>
  <c r="A144" i="1"/>
  <c r="B144" i="1"/>
  <c r="A145" i="1"/>
  <c r="B145" i="1"/>
  <c r="A146" i="1"/>
  <c r="B146" i="1"/>
  <c r="A147" i="1"/>
  <c r="B147" i="1"/>
  <c r="A148" i="1"/>
  <c r="B148" i="1"/>
  <c r="A149" i="1"/>
  <c r="B149" i="1"/>
  <c r="A150" i="1"/>
  <c r="B150" i="1"/>
  <c r="A151" i="1"/>
  <c r="B151" i="1"/>
  <c r="A152" i="1"/>
  <c r="B152" i="1"/>
  <c r="A153" i="1"/>
  <c r="B153" i="1"/>
  <c r="A154" i="1"/>
  <c r="B154" i="1"/>
  <c r="A155" i="1"/>
  <c r="B155" i="1"/>
  <c r="A156" i="1"/>
  <c r="B156" i="1"/>
  <c r="A158" i="1"/>
  <c r="B158" i="1"/>
  <c r="A159" i="1"/>
  <c r="B159" i="1"/>
  <c r="A160" i="1"/>
  <c r="B160" i="1"/>
  <c r="A161" i="1"/>
  <c r="B161" i="1"/>
  <c r="A162" i="1"/>
  <c r="B162" i="1"/>
  <c r="A163" i="1"/>
  <c r="B163" i="1"/>
  <c r="A164" i="1"/>
  <c r="B164" i="1"/>
  <c r="A165" i="1"/>
  <c r="B165" i="1"/>
  <c r="A166" i="1"/>
  <c r="B166" i="1"/>
  <c r="A167" i="1"/>
  <c r="B167" i="1"/>
  <c r="A168" i="1"/>
  <c r="B168" i="1"/>
  <c r="A169" i="1"/>
  <c r="B169" i="1"/>
  <c r="A170" i="1"/>
  <c r="B170" i="1"/>
  <c r="A171" i="1"/>
  <c r="B171" i="1"/>
  <c r="A172" i="1"/>
  <c r="B172" i="1"/>
  <c r="A173" i="1"/>
  <c r="B173" i="1"/>
  <c r="A174" i="1"/>
  <c r="B174" i="1"/>
  <c r="A175" i="1"/>
  <c r="B175" i="1"/>
  <c r="A176" i="1"/>
  <c r="B176" i="1"/>
  <c r="A177" i="1"/>
  <c r="B177" i="1"/>
  <c r="A178" i="1"/>
  <c r="B178" i="1"/>
  <c r="A179" i="1"/>
  <c r="B179" i="1"/>
  <c r="A180" i="1"/>
  <c r="B180" i="1"/>
  <c r="A181" i="1"/>
  <c r="B181" i="1"/>
  <c r="A182" i="1"/>
  <c r="B182" i="1"/>
  <c r="A183" i="1"/>
  <c r="B183" i="1"/>
  <c r="A184" i="1"/>
  <c r="B184" i="1"/>
  <c r="A185" i="1"/>
  <c r="B185" i="1"/>
  <c r="A186" i="1"/>
  <c r="B186" i="1"/>
  <c r="A187" i="1"/>
  <c r="B187" i="1"/>
  <c r="A188" i="1"/>
  <c r="B188" i="1"/>
  <c r="A189" i="1"/>
  <c r="B189" i="1"/>
  <c r="A190" i="1"/>
  <c r="B190" i="1"/>
  <c r="A191" i="1"/>
  <c r="B191" i="1"/>
  <c r="A192" i="1"/>
  <c r="B192" i="1"/>
  <c r="A193" i="1"/>
  <c r="B193" i="1"/>
  <c r="A194" i="1"/>
  <c r="B194" i="1"/>
  <c r="A195" i="1"/>
  <c r="B195" i="1"/>
  <c r="A196" i="1"/>
  <c r="B196" i="1"/>
  <c r="A197" i="1"/>
  <c r="B197" i="1"/>
  <c r="A198" i="1"/>
  <c r="B198" i="1"/>
  <c r="A199" i="1"/>
  <c r="B199" i="1"/>
  <c r="A200" i="1"/>
  <c r="B200" i="1"/>
  <c r="A201" i="1"/>
  <c r="B201" i="1"/>
  <c r="A202" i="1"/>
  <c r="B202" i="1"/>
  <c r="A203" i="1"/>
  <c r="B203" i="1"/>
  <c r="A204" i="1"/>
  <c r="B204" i="1"/>
  <c r="A205" i="1"/>
  <c r="B205" i="1"/>
  <c r="A206" i="1"/>
  <c r="B206" i="1"/>
  <c r="A207" i="1"/>
  <c r="B207" i="1"/>
  <c r="A208" i="1"/>
  <c r="B208" i="1"/>
  <c r="A209" i="1"/>
  <c r="B209" i="1"/>
  <c r="A210" i="1"/>
  <c r="B210" i="1"/>
  <c r="A211" i="1"/>
  <c r="B211" i="1"/>
  <c r="A212" i="1"/>
  <c r="B212" i="1"/>
  <c r="A213" i="1"/>
  <c r="B213" i="1"/>
  <c r="A214" i="1"/>
  <c r="B214" i="1"/>
  <c r="A215" i="1"/>
  <c r="B215" i="1"/>
  <c r="A216" i="1"/>
  <c r="B216" i="1"/>
  <c r="A217" i="1"/>
  <c r="B217" i="1"/>
  <c r="A218" i="1"/>
  <c r="B218" i="1"/>
  <c r="A219" i="1"/>
  <c r="B219" i="1"/>
  <c r="A220" i="1"/>
  <c r="B220" i="1"/>
  <c r="A221" i="1"/>
  <c r="B221" i="1"/>
  <c r="A222" i="1"/>
  <c r="B222" i="1"/>
  <c r="A223" i="1"/>
  <c r="B223" i="1"/>
  <c r="A224" i="1"/>
  <c r="B224" i="1"/>
  <c r="A225" i="1"/>
  <c r="B225" i="1"/>
  <c r="A226" i="1"/>
  <c r="B226" i="1"/>
  <c r="A227" i="1"/>
  <c r="B227" i="1"/>
  <c r="A228" i="1"/>
  <c r="B228" i="1"/>
  <c r="A229" i="1"/>
  <c r="B229" i="1"/>
  <c r="A230" i="1"/>
  <c r="B230" i="1"/>
  <c r="A231" i="1"/>
  <c r="B231" i="1"/>
  <c r="A232" i="1"/>
  <c r="B232" i="1"/>
  <c r="A233" i="1"/>
  <c r="B233" i="1"/>
  <c r="A234" i="1"/>
  <c r="B234" i="1"/>
  <c r="A235" i="1"/>
  <c r="B235" i="1"/>
  <c r="A236" i="1"/>
  <c r="B236" i="1"/>
  <c r="A237" i="1"/>
  <c r="B237" i="1"/>
  <c r="A238" i="1"/>
  <c r="B238" i="1"/>
  <c r="A239" i="1"/>
  <c r="B239" i="1"/>
  <c r="A240" i="1"/>
  <c r="B240" i="1"/>
  <c r="A241" i="1"/>
  <c r="B241" i="1"/>
  <c r="A242" i="1"/>
  <c r="B242" i="1"/>
  <c r="A243" i="1"/>
  <c r="B243" i="1"/>
  <c r="A244" i="1"/>
  <c r="B244" i="1"/>
  <c r="A245" i="1"/>
  <c r="B245" i="1"/>
  <c r="A246" i="1"/>
  <c r="B246" i="1"/>
  <c r="A247" i="1"/>
  <c r="B247" i="1"/>
  <c r="A248" i="1"/>
  <c r="B248" i="1"/>
  <c r="A249" i="1"/>
  <c r="B249" i="1"/>
  <c r="A250" i="1"/>
  <c r="B250" i="1"/>
  <c r="A251" i="1"/>
  <c r="B251" i="1"/>
  <c r="A252" i="1"/>
  <c r="B252" i="1"/>
  <c r="A253" i="1"/>
  <c r="B253" i="1"/>
  <c r="A255" i="1"/>
  <c r="B255" i="1"/>
  <c r="A256" i="1"/>
  <c r="B256" i="1"/>
  <c r="A257" i="1"/>
  <c r="B257" i="1"/>
  <c r="A258" i="1"/>
  <c r="B258" i="1"/>
  <c r="A259" i="1"/>
  <c r="B259" i="1"/>
  <c r="A260" i="1"/>
  <c r="B260" i="1"/>
  <c r="A261" i="1"/>
  <c r="B261" i="1"/>
  <c r="A262" i="1"/>
  <c r="B262" i="1"/>
  <c r="A263" i="1"/>
  <c r="B263" i="1"/>
  <c r="A264" i="1"/>
  <c r="B264" i="1"/>
  <c r="A265" i="1"/>
  <c r="B265" i="1"/>
  <c r="A266" i="1"/>
  <c r="B266" i="1"/>
  <c r="A267" i="1"/>
  <c r="B267" i="1"/>
  <c r="A268" i="1"/>
  <c r="B268" i="1"/>
  <c r="A269" i="1"/>
  <c r="B269" i="1"/>
  <c r="A270" i="1"/>
  <c r="B270" i="1"/>
  <c r="A271" i="1"/>
  <c r="B271" i="1"/>
  <c r="A272" i="1"/>
  <c r="B272" i="1"/>
  <c r="A273" i="1"/>
  <c r="B273" i="1"/>
  <c r="A274" i="1"/>
  <c r="B274" i="1"/>
  <c r="A275" i="1"/>
  <c r="B275" i="1"/>
  <c r="A276" i="1"/>
  <c r="B276" i="1"/>
  <c r="A278" i="1"/>
  <c r="B278" i="1"/>
  <c r="A279" i="1"/>
  <c r="B279" i="1"/>
  <c r="A280" i="1"/>
  <c r="B280" i="1"/>
  <c r="A281" i="1"/>
  <c r="B281" i="1"/>
  <c r="A282" i="1"/>
  <c r="B282" i="1"/>
  <c r="A283" i="1"/>
  <c r="B283" i="1"/>
  <c r="A284" i="1"/>
  <c r="B284" i="1"/>
  <c r="A285" i="1"/>
  <c r="B285" i="1"/>
  <c r="A286" i="1"/>
  <c r="B286" i="1"/>
  <c r="A287" i="1"/>
  <c r="B287" i="1"/>
  <c r="A288" i="1"/>
  <c r="B288" i="1"/>
  <c r="A289" i="1"/>
  <c r="B289" i="1"/>
  <c r="A290" i="1"/>
  <c r="B290" i="1"/>
  <c r="A291" i="1"/>
  <c r="B291" i="1"/>
  <c r="A292" i="1"/>
  <c r="B292" i="1"/>
  <c r="A293" i="1"/>
  <c r="B293" i="1"/>
  <c r="A294" i="1"/>
  <c r="B294" i="1"/>
  <c r="A295" i="1"/>
  <c r="B295" i="1"/>
  <c r="A296" i="1"/>
  <c r="B296" i="1"/>
  <c r="A297" i="1"/>
  <c r="B297" i="1"/>
  <c r="A298" i="1"/>
  <c r="B298" i="1"/>
  <c r="A299" i="1"/>
  <c r="B299" i="1"/>
  <c r="A300" i="1"/>
  <c r="B300" i="1"/>
  <c r="A301" i="1"/>
  <c r="B301" i="1"/>
  <c r="A302" i="1"/>
  <c r="B302" i="1"/>
  <c r="A303" i="1"/>
  <c r="B303" i="1"/>
  <c r="A304" i="1"/>
  <c r="B304" i="1"/>
  <c r="A305" i="1"/>
  <c r="B305" i="1"/>
  <c r="A306" i="1"/>
  <c r="B306" i="1"/>
  <c r="A307" i="1"/>
  <c r="B307" i="1"/>
  <c r="A308" i="1"/>
  <c r="B308" i="1"/>
  <c r="A309" i="1"/>
  <c r="B309" i="1"/>
  <c r="A310" i="1"/>
  <c r="B310" i="1"/>
  <c r="A311" i="1"/>
  <c r="B311" i="1"/>
  <c r="A312" i="1"/>
  <c r="B312" i="1"/>
  <c r="A313" i="1"/>
  <c r="B313" i="1"/>
  <c r="A314" i="1"/>
  <c r="B314" i="1"/>
  <c r="A315" i="1"/>
  <c r="B315" i="1"/>
  <c r="A316" i="1"/>
  <c r="B316" i="1"/>
  <c r="A317" i="1"/>
  <c r="B317" i="1"/>
  <c r="A318" i="1"/>
  <c r="B318" i="1"/>
  <c r="A319" i="1"/>
  <c r="B319" i="1"/>
  <c r="A320" i="1"/>
  <c r="B320" i="1"/>
  <c r="A321" i="1"/>
  <c r="B321" i="1"/>
  <c r="A322" i="1"/>
  <c r="B322" i="1"/>
  <c r="A323" i="1"/>
  <c r="B323" i="1"/>
  <c r="A324" i="1"/>
  <c r="B324" i="1"/>
  <c r="A325" i="1"/>
  <c r="B325" i="1"/>
  <c r="A326" i="1"/>
  <c r="B326" i="1"/>
  <c r="A327" i="1"/>
  <c r="B327" i="1"/>
  <c r="A328" i="1"/>
  <c r="B328" i="1"/>
  <c r="A329" i="1"/>
  <c r="B329" i="1"/>
  <c r="A330" i="1"/>
  <c r="B330" i="1"/>
  <c r="A331" i="1"/>
  <c r="B331" i="1"/>
  <c r="A332" i="1"/>
  <c r="B332" i="1"/>
  <c r="A8" i="1"/>
  <c r="B8" i="1"/>
  <c r="A10" i="1"/>
  <c r="B10" i="1"/>
  <c r="B9" i="1"/>
  <c r="A9" i="1"/>
  <c r="U54" i="7" l="1"/>
  <c r="Q54" i="7"/>
  <c r="U69" i="7"/>
  <c r="U21" i="7" l="1"/>
  <c r="O16" i="15" l="1"/>
  <c r="Q8" i="7" l="1"/>
  <c r="Q64" i="7"/>
  <c r="Q58" i="7"/>
  <c r="Q59" i="7"/>
  <c r="Q7" i="7" l="1"/>
  <c r="Q62" i="7"/>
  <c r="Q61" i="7"/>
  <c r="Q28" i="7"/>
  <c r="U66" i="7" l="1"/>
  <c r="U74" i="7"/>
  <c r="U42" i="7"/>
  <c r="U33" i="7"/>
  <c r="U30" i="7"/>
  <c r="U26" i="7"/>
  <c r="Q74" i="7"/>
  <c r="Q33" i="7"/>
  <c r="U7" i="7"/>
  <c r="U52" i="7"/>
  <c r="U43" i="7"/>
  <c r="U36" i="7"/>
  <c r="U18" i="7"/>
  <c r="Q52" i="7"/>
  <c r="Q43" i="7"/>
  <c r="Q42" i="7"/>
  <c r="Q36" i="7"/>
  <c r="Q18" i="7"/>
  <c r="O15" i="15"/>
  <c r="O14" i="15"/>
  <c r="M15" i="15"/>
  <c r="M14" i="15"/>
  <c r="O51" i="7"/>
  <c r="Q15" i="15" l="1"/>
  <c r="M17" i="15"/>
  <c r="Q16" i="15"/>
  <c r="O17" i="15"/>
  <c r="K17" i="15"/>
  <c r="Q14" i="15"/>
  <c r="Q27" i="7"/>
  <c r="Q66" i="7"/>
  <c r="U49" i="7"/>
  <c r="U32" i="7"/>
  <c r="Q49" i="7"/>
  <c r="Q32" i="7"/>
  <c r="Q69" i="7"/>
  <c r="N9" i="15"/>
  <c r="Q11" i="7"/>
  <c r="O11" i="7"/>
  <c r="K9" i="15"/>
  <c r="L9" i="15"/>
  <c r="M9" i="15"/>
  <c r="J9" i="15"/>
  <c r="U31" i="7"/>
  <c r="Q31" i="7"/>
  <c r="U62" i="7"/>
  <c r="U50" i="7"/>
  <c r="U46" i="7"/>
  <c r="U24" i="7"/>
  <c r="U9" i="7"/>
  <c r="U10" i="7"/>
  <c r="U11" i="7"/>
  <c r="U12" i="7"/>
  <c r="U13" i="7"/>
  <c r="U14" i="7"/>
  <c r="U15" i="7"/>
  <c r="U16" i="7"/>
  <c r="U17" i="7"/>
  <c r="U19" i="7"/>
  <c r="U20" i="7"/>
  <c r="U22" i="7"/>
  <c r="U23" i="7"/>
  <c r="U25" i="7"/>
  <c r="U29" i="7"/>
  <c r="U34" i="7"/>
  <c r="U35" i="7"/>
  <c r="U37" i="7"/>
  <c r="U38" i="7"/>
  <c r="U39" i="7"/>
  <c r="U40" i="7"/>
  <c r="U41" i="7"/>
  <c r="U44" i="7"/>
  <c r="U45" i="7"/>
  <c r="U48" i="7"/>
  <c r="U51" i="7"/>
  <c r="U53" i="7"/>
  <c r="U55" i="7"/>
  <c r="U56" i="7"/>
  <c r="U57" i="7"/>
  <c r="U60" i="7"/>
  <c r="U61" i="7"/>
  <c r="U63" i="7"/>
  <c r="U65" i="7"/>
  <c r="U67" i="7"/>
  <c r="U68" i="7"/>
  <c r="U70" i="7"/>
  <c r="U71" i="7"/>
  <c r="U72" i="7"/>
  <c r="U73" i="7"/>
  <c r="U75" i="7"/>
  <c r="U76" i="7"/>
  <c r="U77" i="7"/>
  <c r="U78" i="7"/>
  <c r="U79" i="7"/>
  <c r="U80" i="7"/>
  <c r="U81" i="7"/>
  <c r="U82" i="7"/>
  <c r="U83" i="7"/>
  <c r="U84" i="7"/>
  <c r="U85" i="7"/>
  <c r="U86" i="7"/>
  <c r="U87" i="7"/>
  <c r="Q24" i="7"/>
  <c r="Q25" i="7"/>
  <c r="Q26" i="7"/>
  <c r="Q29" i="7"/>
  <c r="Q30" i="7"/>
  <c r="Q34" i="7"/>
  <c r="Q35" i="7"/>
  <c r="Q37" i="7"/>
  <c r="Q38" i="7"/>
  <c r="Q39" i="7"/>
  <c r="Q40" i="7"/>
  <c r="Q41" i="7"/>
  <c r="Q44" i="7"/>
  <c r="Q45" i="7"/>
  <c r="Q46" i="7"/>
  <c r="Q47" i="7"/>
  <c r="Q48" i="7"/>
  <c r="Q50" i="7"/>
  <c r="Q51" i="7"/>
  <c r="Q53" i="7"/>
  <c r="Q55" i="7"/>
  <c r="Q56" i="7"/>
  <c r="Q57" i="7"/>
  <c r="Q60" i="7"/>
  <c r="Q63" i="7"/>
  <c r="Q65" i="7"/>
  <c r="Q67" i="7"/>
  <c r="Q68" i="7"/>
  <c r="Q70" i="7"/>
  <c r="Q71" i="7"/>
  <c r="Q72" i="7"/>
  <c r="Q73" i="7"/>
  <c r="Q75" i="7"/>
  <c r="Q76" i="7"/>
  <c r="Q77" i="7"/>
  <c r="Q78" i="7"/>
  <c r="Q79" i="7"/>
  <c r="J25" i="15" s="1"/>
  <c r="Q80" i="7"/>
  <c r="Q81" i="7"/>
  <c r="Q82" i="7"/>
  <c r="Q83" i="7"/>
  <c r="Q84" i="7"/>
  <c r="Q85" i="7"/>
  <c r="Q86" i="7"/>
  <c r="Q87" i="7"/>
  <c r="Q12" i="7"/>
  <c r="Q13" i="7"/>
  <c r="Q14" i="7"/>
  <c r="Q15" i="7"/>
  <c r="Q16" i="7"/>
  <c r="Q17" i="7"/>
  <c r="Q19" i="7"/>
  <c r="Q20" i="7"/>
  <c r="Q21" i="7"/>
  <c r="Q22" i="7"/>
  <c r="Q23" i="7"/>
  <c r="Q10" i="7"/>
  <c r="Q9" i="7"/>
  <c r="O22" i="7"/>
  <c r="O24" i="7"/>
  <c r="O30" i="7"/>
  <c r="O35" i="7"/>
  <c r="O37" i="7"/>
  <c r="O41" i="7"/>
  <c r="O44" i="7"/>
  <c r="O45" i="7"/>
  <c r="O48" i="7"/>
  <c r="O55" i="7"/>
  <c r="O57" i="7"/>
  <c r="O65" i="7"/>
  <c r="O67" i="7"/>
  <c r="O71" i="7"/>
  <c r="O72" i="7"/>
  <c r="O75" i="7"/>
  <c r="O76" i="7"/>
  <c r="O81" i="7"/>
  <c r="O83" i="7"/>
  <c r="O84" i="7"/>
  <c r="O85" i="7"/>
  <c r="K28" i="15"/>
  <c r="K1" i="7"/>
  <c r="L21" i="11"/>
  <c r="K9" i="11"/>
  <c r="L9" i="11"/>
  <c r="K10" i="11"/>
  <c r="L10" i="11"/>
  <c r="K11" i="11"/>
  <c r="L11" i="11"/>
  <c r="K12" i="11"/>
  <c r="L12" i="11"/>
  <c r="K13" i="11"/>
  <c r="L13" i="11"/>
  <c r="K14" i="11"/>
  <c r="L14" i="11"/>
  <c r="K15" i="11"/>
  <c r="L15" i="11"/>
  <c r="K16" i="11"/>
  <c r="L16" i="11"/>
  <c r="K17" i="11"/>
  <c r="L17" i="11"/>
  <c r="K18" i="11"/>
  <c r="L18" i="11"/>
  <c r="K19" i="11"/>
  <c r="L19" i="11"/>
  <c r="K20" i="11"/>
  <c r="L20" i="11"/>
  <c r="K21" i="11"/>
  <c r="K22" i="11"/>
  <c r="L22" i="11"/>
  <c r="K5" i="11"/>
  <c r="L5" i="11"/>
  <c r="K6" i="11"/>
  <c r="L6" i="11"/>
  <c r="K7" i="11"/>
  <c r="L7" i="11"/>
  <c r="K8" i="11"/>
  <c r="L8" i="11"/>
  <c r="K4" i="11"/>
  <c r="L4" i="11"/>
  <c r="O73" i="7"/>
  <c r="O79" i="7"/>
  <c r="O64" i="7" l="1"/>
  <c r="O54" i="7"/>
  <c r="O59" i="7"/>
  <c r="O8" i="7"/>
  <c r="O28" i="7"/>
  <c r="O58" i="7"/>
  <c r="P15" i="15"/>
  <c r="J27" i="15"/>
  <c r="J28" i="15"/>
  <c r="J26" i="15"/>
  <c r="O33" i="7"/>
  <c r="O74" i="7"/>
  <c r="O42" i="7"/>
  <c r="O43" i="7"/>
  <c r="O36" i="7"/>
  <c r="O18" i="7"/>
  <c r="O16" i="7"/>
  <c r="O52" i="7"/>
  <c r="P14" i="15"/>
  <c r="P16" i="15"/>
  <c r="Q17" i="15"/>
  <c r="O27" i="7"/>
  <c r="O66" i="7"/>
  <c r="O32" i="7"/>
  <c r="O49" i="7"/>
  <c r="O69" i="7"/>
  <c r="L28" i="15"/>
  <c r="J17" i="15"/>
  <c r="N28" i="15"/>
  <c r="M28" i="15"/>
  <c r="L17" i="15"/>
  <c r="O31" i="7"/>
  <c r="O60" i="7"/>
  <c r="O63" i="7"/>
  <c r="O50" i="7"/>
  <c r="O10" i="7"/>
  <c r="O40" i="7"/>
  <c r="O56" i="7"/>
  <c r="O14" i="7"/>
  <c r="O9" i="7"/>
  <c r="O38" i="7"/>
  <c r="O87" i="7"/>
  <c r="O34" i="7"/>
  <c r="O26" i="7"/>
  <c r="O80" i="7"/>
  <c r="O25" i="7"/>
  <c r="O19" i="7"/>
  <c r="O15" i="7"/>
  <c r="O62" i="7"/>
  <c r="N17" i="15"/>
  <c r="O86" i="7"/>
  <c r="O61" i="7"/>
  <c r="O29" i="7"/>
  <c r="O53" i="7"/>
  <c r="O23" i="7"/>
  <c r="O78" i="7"/>
  <c r="O21" i="7"/>
  <c r="O7" i="7"/>
  <c r="O77" i="7"/>
  <c r="O20" i="7"/>
  <c r="O13" i="7"/>
  <c r="O70" i="7"/>
  <c r="O47" i="7"/>
  <c r="O12" i="7"/>
  <c r="O68" i="7"/>
  <c r="O46" i="7"/>
  <c r="O17" i="7"/>
  <c r="P17" i="15" l="1"/>
</calcChain>
</file>

<file path=xl/sharedStrings.xml><?xml version="1.0" encoding="utf-8"?>
<sst xmlns="http://schemas.openxmlformats.org/spreadsheetml/2006/main" count="3513" uniqueCount="889">
  <si>
    <t>August 2026 Bi-Monthly Project Progress Report</t>
  </si>
  <si>
    <t xml:space="preserve">Questions or feedback? Contact the CSP Program Administrator at info@oregoncsp.org </t>
  </si>
  <si>
    <t>Executive Summary</t>
  </si>
  <si>
    <t>Project Status Changes Since June 2026 report</t>
  </si>
  <si>
    <t>Utility</t>
  </si>
  <si>
    <t># of Pre-certified Projects</t>
  </si>
  <si>
    <t># of Certified Projects</t>
  </si>
  <si>
    <t># of  Operational Projects</t>
  </si>
  <si>
    <t># of Operational Date Extensions</t>
  </si>
  <si>
    <t># of Projects granted Certification Extensions</t>
  </si>
  <si>
    <t>IP</t>
  </si>
  <si>
    <t>PAC</t>
  </si>
  <si>
    <t>PGE</t>
  </si>
  <si>
    <t xml:space="preserve">Total </t>
  </si>
  <si>
    <t>Status of all CSP Projects</t>
  </si>
  <si>
    <t>Pre-Certified</t>
  </si>
  <si>
    <t>Certified</t>
  </si>
  <si>
    <t>Operational</t>
  </si>
  <si>
    <t>Canceled</t>
  </si>
  <si>
    <t>Pre-certified Project Capacity (MW)</t>
  </si>
  <si>
    <t>Certified Project Capacity (MW)</t>
  </si>
  <si>
    <t># of Operational Projects</t>
  </si>
  <si>
    <t>Operational Project Capacity (MW)</t>
  </si>
  <si>
    <t xml:space="preserve">Total Projects in Program </t>
  </si>
  <si>
    <t>Total Capacity (MW) in Program</t>
  </si>
  <si>
    <t>Viewing Project Data in this Report</t>
  </si>
  <si>
    <t>Additional Project Statistics (Cumulative, excludes canceled projects)</t>
  </si>
  <si>
    <t>Avg # of Months from Pre-certification to Certification (Operational Projects only)</t>
  </si>
  <si>
    <t xml:space="preserve"># of Projects with Ownership Tranfers </t>
  </si>
  <si>
    <t># of Projects Granted Certification Extensions</t>
  </si>
  <si>
    <t># of Projects Citing Development Delays*</t>
  </si>
  <si>
    <t># of Projects Citing Interconnection Delays*</t>
  </si>
  <si>
    <t>*based on information provided by Project Managers in requests for Certification extensions.</t>
  </si>
  <si>
    <t>Interconnection Queue Number</t>
  </si>
  <si>
    <t xml:space="preserve">Utility Service Area </t>
  </si>
  <si>
    <t>Project ID</t>
  </si>
  <si>
    <t>Project Name</t>
  </si>
  <si>
    <t>CSP Project Status</t>
  </si>
  <si>
    <t>Original owner entity</t>
  </si>
  <si>
    <t>Current owner entity</t>
  </si>
  <si>
    <t>Pre-certification Date</t>
  </si>
  <si>
    <t>Prior Certification Deadlines</t>
  </si>
  <si>
    <t>Date Certified</t>
  </si>
  <si>
    <t>Months to Certification</t>
  </si>
  <si>
    <t>Prior CODs</t>
  </si>
  <si>
    <t>Current Commercial Operation Date</t>
  </si>
  <si>
    <t>Months to Current Commercial Operation Date</t>
  </si>
  <si>
    <t>History of PM transfers?</t>
  </si>
  <si>
    <t>History of Project Development Delays?</t>
  </si>
  <si>
    <t>History of IX Delays?</t>
  </si>
  <si>
    <t>Review notes</t>
  </si>
  <si>
    <t>SPQ0158</t>
  </si>
  <si>
    <t>PGE-2020-56</t>
  </si>
  <si>
    <t>Carnes Creek Solar LLC</t>
  </si>
  <si>
    <t>Conifer Energy Partners</t>
  </si>
  <si>
    <t>12/12/21; 6/12/22</t>
  </si>
  <si>
    <t>No</t>
  </si>
  <si>
    <t>Yes; COVID-19, US Dept of Commerce investigation</t>
  </si>
  <si>
    <t>NA</t>
  </si>
  <si>
    <t>OCS044</t>
  </si>
  <si>
    <t>PP-2021-116</t>
  </si>
  <si>
    <t>Cherry Creek Solar</t>
  </si>
  <si>
    <t>TLS Capital</t>
  </si>
  <si>
    <t>GreenKey Solar</t>
  </si>
  <si>
    <t>Yes</t>
  </si>
  <si>
    <t>SPQ0152</t>
  </si>
  <si>
    <t>PGE-2020-34</t>
  </si>
  <si>
    <t>Cosper Creek Solar LLC</t>
  </si>
  <si>
    <t xml:space="preserve">HEP </t>
  </si>
  <si>
    <t>12/12/2021;6/12/2022; 12/12/2022</t>
  </si>
  <si>
    <t>SPQ0070</t>
  </si>
  <si>
    <t>PGE-2020-51</t>
  </si>
  <si>
    <t>Dunn Rd</t>
  </si>
  <si>
    <t>Neighborhood Power</t>
  </si>
  <si>
    <t>SPQ0164</t>
  </si>
  <si>
    <t>PGE-2020-41</t>
  </si>
  <si>
    <t>Fruitland Creek Solar</t>
  </si>
  <si>
    <t>HEP</t>
  </si>
  <si>
    <t>12/12/2021; 12/12/2022</t>
  </si>
  <si>
    <t>OCS018</t>
  </si>
  <si>
    <t>PP-2021-110</t>
  </si>
  <si>
    <t>Hay Creek Solar</t>
  </si>
  <si>
    <t>PGE QF - 00266</t>
  </si>
  <si>
    <t>PGE-2020-70</t>
  </si>
  <si>
    <t>Jim and Salle's Place Apartments</t>
  </si>
  <si>
    <t>Rose CDC</t>
  </si>
  <si>
    <t>10/21/2021; 4/21/2022</t>
  </si>
  <si>
    <t>Yes; PPA delay</t>
  </si>
  <si>
    <t>SPQ0094</t>
  </si>
  <si>
    <t>PGE-2020-42</t>
  </si>
  <si>
    <t>Kaiser Creek Solar LLC</t>
  </si>
  <si>
    <t>12/18/2021;6/12/2022; 12/18/2022</t>
  </si>
  <si>
    <t>SPQ0124</t>
  </si>
  <si>
    <t>PGE-2020-52</t>
  </si>
  <si>
    <t>Mt Hope Solar</t>
  </si>
  <si>
    <t>OCS042</t>
  </si>
  <si>
    <t>PP-2020-78</t>
  </si>
  <si>
    <t>Oregon Shakespeare Festival Community Solar Project</t>
  </si>
  <si>
    <t xml:space="preserve">Oregon Clean Power Cooperative </t>
  </si>
  <si>
    <t>Oregon Clean Power Cooperative</t>
  </si>
  <si>
    <t>SPQ0058</t>
  </si>
  <si>
    <t>PGE-2020-40</t>
  </si>
  <si>
    <t>Red Prairie Solar</t>
  </si>
  <si>
    <t>SPQ0125</t>
  </si>
  <si>
    <t>PGE-2020-1</t>
  </si>
  <si>
    <t>River Valley</t>
  </si>
  <si>
    <t>SPQ0071</t>
  </si>
  <si>
    <t>PGE-2020-38</t>
  </si>
  <si>
    <t>Sandy River Solar</t>
  </si>
  <si>
    <t>12/20/2021; 6/12/2022;12/12/2022</t>
  </si>
  <si>
    <t>SPQ0181</t>
  </si>
  <si>
    <t>PGE-2020-45</t>
  </si>
  <si>
    <t>Sesqui-C Solar LLC</t>
  </si>
  <si>
    <t>12/12/2021;6/12/2022;12/12/2022</t>
  </si>
  <si>
    <t>Yes; COVID-19, US Dept of Commerce investigation; participant enrollment</t>
  </si>
  <si>
    <t>SPQ0067</t>
  </si>
  <si>
    <t>PGE-2020-22</t>
  </si>
  <si>
    <t>Skyward Solar</t>
  </si>
  <si>
    <t>Nautilus Solar</t>
  </si>
  <si>
    <t>Standard Solar</t>
  </si>
  <si>
    <t>9/1/2021;7/1/2022; 1/1/2023</t>
  </si>
  <si>
    <t>OCS005</t>
  </si>
  <si>
    <t>PP-2020-35</t>
  </si>
  <si>
    <t>Wallowa County Community Solar</t>
  </si>
  <si>
    <t>Fleet Development</t>
  </si>
  <si>
    <t>OCS020</t>
  </si>
  <si>
    <t>PP-2021-92</t>
  </si>
  <si>
    <t>Whisky Creek Solar</t>
  </si>
  <si>
    <t>10/20/2022;6/12/2022;12/12/2022</t>
  </si>
  <si>
    <t>SPQ0166</t>
  </si>
  <si>
    <t>PGE-2020-48</t>
  </si>
  <si>
    <t>Williams Acres</t>
  </si>
  <si>
    <t>OCS019</t>
  </si>
  <si>
    <t>PP-2020-85</t>
  </si>
  <si>
    <t>Wocus Marsh Solar</t>
  </si>
  <si>
    <t>10/20/2022;4/20/2023</t>
  </si>
  <si>
    <t>Yes; US commerce investigation</t>
  </si>
  <si>
    <t>Questions</t>
  </si>
  <si>
    <t>Do PMs have to file for an extension of their operation date?</t>
  </si>
  <si>
    <t>What is the status of Round lake and Pine Grove?</t>
  </si>
  <si>
    <t>Can projects fully construct projects before any IX work is completed? Some projects will cite utility delays but have not yet constructed their project (Zena, for example).</t>
  </si>
  <si>
    <t>Caveats</t>
  </si>
  <si>
    <t>We only just started really investigating interconnection delays in 2024</t>
  </si>
  <si>
    <t>Observations</t>
  </si>
  <si>
    <t>Nearly every project has a change of ownership during the pre-certification phase</t>
  </si>
  <si>
    <t>Projects have executed construction contracts, building permits in hand, major equipment ordered, interconnection deposits made, 90% subscribed, and may be delayed by many months. Example; Round Lake and Pine Grove was ready to go in September of 2022 and still hasn't been able to come online.</t>
  </si>
  <si>
    <t>Potential questions to ask at time of cert extensions/ progress reports</t>
  </si>
  <si>
    <t>Has project construction been completed?</t>
  </si>
  <si>
    <t>If not, what is outstanding?</t>
  </si>
  <si>
    <t>Has enrollment been completed?</t>
  </si>
  <si>
    <t>What is the current enrollment mix?</t>
  </si>
  <si>
    <t>Has IX construction been completed?</t>
  </si>
  <si>
    <t>Other opportunities for improvement</t>
  </si>
  <si>
    <t>I've noticed that projects will cite utility delays in their cert extension requests, even when there are other certification requirements that they have yet to meet - like construction, permitting, enrollment. I'd like to provide guidance to project managers that they should be providing an update on all certification requirements that they are still working on meeting when they request pre-cert.</t>
  </si>
  <si>
    <t>When PM requests an extension, they should provide a status update on all relevant certification requirements</t>
  </si>
  <si>
    <t>Today's Date</t>
  </si>
  <si>
    <t>IX Queue Number</t>
  </si>
  <si>
    <t xml:space="preserve">Project ID </t>
  </si>
  <si>
    <t xml:space="preserve">Project Manager </t>
  </si>
  <si>
    <t>Pre-Cert Date</t>
  </si>
  <si>
    <t>Current Certification Date</t>
  </si>
  <si>
    <t xml:space="preserve">Filing Type Type </t>
  </si>
  <si>
    <t>Reason for Filing</t>
  </si>
  <si>
    <t xml:space="preserve">Effective Date </t>
  </si>
  <si>
    <t>Link to Docket</t>
  </si>
  <si>
    <t>Previous Waivers, Date, Reason</t>
  </si>
  <si>
    <t>6 month update</t>
  </si>
  <si>
    <t>12 month update</t>
  </si>
  <si>
    <t>history of PM transfers</t>
  </si>
  <si>
    <t>history of previous extension requests</t>
  </si>
  <si>
    <t>history of waiver requests</t>
  </si>
  <si>
    <t>has the project file for pre-certification or certification in the previous month</t>
  </si>
  <si>
    <t>docket link</t>
  </si>
  <si>
    <t>history of interconnection delays</t>
  </si>
  <si>
    <t>OCS047</t>
  </si>
  <si>
    <t>PP-2021-93</t>
  </si>
  <si>
    <t>Sunset Ridge Solar</t>
  </si>
  <si>
    <t>Sunset Ridge Project Manager, LLC</t>
  </si>
  <si>
    <t>Certification Extension</t>
  </si>
  <si>
    <t>Utility interconnection delays including replacement of
a capacitor bank needed, fiber optic design to be completed and fiber optic material to be ordered</t>
  </si>
  <si>
    <t>https://edocs.puc.state.or.us/efdocs/HAH/um1930hah326626023.pdf</t>
  </si>
  <si>
    <r>
      <rPr>
        <b/>
        <sz val="10"/>
        <color rgb="FF000000"/>
        <rFont val="Calibri"/>
        <family val="2"/>
        <scheme val="minor"/>
      </rPr>
      <t xml:space="preserve">Extension 1: </t>
    </r>
    <r>
      <rPr>
        <sz val="10"/>
        <color rgb="FF000000"/>
        <rFont val="Calibri"/>
        <family val="2"/>
        <scheme val="minor"/>
      </rPr>
      <t xml:space="preserve"> 6/8/2022, supply chain delays related to US commerce investigation
</t>
    </r>
    <r>
      <rPr>
        <b/>
        <sz val="10"/>
        <color rgb="FF000000"/>
        <rFont val="Calibri"/>
        <family val="2"/>
        <scheme val="minor"/>
      </rPr>
      <t>Extension 2:</t>
    </r>
    <r>
      <rPr>
        <sz val="10"/>
        <color rgb="FF000000"/>
        <rFont val="Calibri"/>
        <family val="2"/>
        <scheme val="minor"/>
      </rPr>
      <t xml:space="preserve"> 5/24/2023, interconnection delays- waiting for PPA
</t>
    </r>
    <r>
      <rPr>
        <b/>
        <sz val="10"/>
        <color rgb="FF000000"/>
        <rFont val="Calibri"/>
        <family val="2"/>
        <scheme val="minor"/>
      </rPr>
      <t xml:space="preserve">Extension 3: </t>
    </r>
    <r>
      <rPr>
        <sz val="10"/>
        <color rgb="FF000000"/>
        <rFont val="Calibri"/>
        <family val="2"/>
        <scheme val="minor"/>
      </rPr>
      <t>11/13/2023, utility interconnection delay (unspecified)</t>
    </r>
  </si>
  <si>
    <t>OCS038</t>
  </si>
  <si>
    <t>PP-2021-112</t>
  </si>
  <si>
    <t>7 Mile Solar</t>
  </si>
  <si>
    <t>7 Mile PM LLC</t>
  </si>
  <si>
    <t>Utility interconnection delays related to fiber optic material that must be ordered and delivered and interconnection designs that are yet to be completed</t>
  </si>
  <si>
    <t>SPQ0163</t>
  </si>
  <si>
    <t>PGE-2020-55</t>
  </si>
  <si>
    <t>Zena Solar, LLC</t>
  </si>
  <si>
    <t>PM Transfer</t>
  </si>
  <si>
    <t>N/A</t>
  </si>
  <si>
    <t>https://edocs.puc.state.or.us/efdocs/HAH/um1930hah326608023.pdf</t>
  </si>
  <si>
    <t>SPQ0182</t>
  </si>
  <si>
    <t>PGE-2020-16</t>
  </si>
  <si>
    <t>Manchester Solar LLC</t>
  </si>
  <si>
    <t>Financing has not been secured</t>
  </si>
  <si>
    <t>https://edocs.puc.state.or.us/efdocs/HAH/um1930hah326851023.pdf</t>
  </si>
  <si>
    <t>Certified Projects</t>
  </si>
  <si>
    <t>Pre Certified Projects</t>
  </si>
  <si>
    <t>Carve-out?</t>
  </si>
  <si>
    <t># of certified projects</t>
  </si>
  <si>
    <t>Average time (months) between pre-cert and cert date for certified projects</t>
  </si>
  <si>
    <t>Min time (months) between pre-cert and cert date for certified projects</t>
  </si>
  <si>
    <t>Max time between (months) pre-cert and cert date for certified projects</t>
  </si>
  <si>
    <t># of projects with time to cert between 18 and 24 months</t>
  </si>
  <si>
    <t># of projects with time to cert between 24 and 36 months</t>
  </si>
  <si>
    <t># of projects with time to cert &gt;36 months</t>
  </si>
  <si>
    <t># of pre-certified projects</t>
  </si>
  <si>
    <t>Average time (months) between pre-cert and expected cert date for pre-certified projects</t>
  </si>
  <si>
    <t>Min time (months)  between pre-cert and expected cert date for pre-certified projects</t>
  </si>
  <si>
    <t>Max time (months)  between pre-cert and expected cert date for pre-certified projects</t>
  </si>
  <si>
    <t># of projects that have</t>
  </si>
  <si>
    <t xml:space="preserve"> </t>
  </si>
  <si>
    <t xml:space="preserve">    CSP Project Data</t>
  </si>
  <si>
    <t>any c</t>
  </si>
  <si>
    <t>Highlighted rows indicate update to Project since previous report. See Column Y for details.</t>
  </si>
  <si>
    <t>Utility Queue Number</t>
  </si>
  <si>
    <t>CSP Project ID</t>
  </si>
  <si>
    <t>Initial Project Manager entity/parent owner entity</t>
  </si>
  <si>
    <t>Current Project Manager entity/parent owner entity</t>
  </si>
  <si>
    <t>Capacity Tier</t>
  </si>
  <si>
    <t>Carve-out Eligible?</t>
  </si>
  <si>
    <t>Total Capacity 
(kW-AC)</t>
  </si>
  <si>
    <t>Current Certification Deadline (Pre-Certified projects)</t>
  </si>
  <si>
    <t>Date Certified (Certified and Operational Projects)</t>
  </si>
  <si>
    <t>Months Since Pre-Certification (Pre-certified &amp; Certified Projects Only)</t>
  </si>
  <si>
    <t>Operational Date</t>
  </si>
  <si>
    <t>Months from Pre-Certification to  Certification (Operational Projects Only)</t>
  </si>
  <si>
    <t>Prior Commercial Operating Date(s) (COD) - Utility Provided</t>
  </si>
  <si>
    <t>Current COD - Utility Provided</t>
  </si>
  <si>
    <t>Current Missed Milestones - Utility Provided Only</t>
  </si>
  <si>
    <t>Months from Pre-Certification to Current COD - Utility Provided</t>
  </si>
  <si>
    <t>Is the applicant currently engaged in negotiating a revised COD with the Utility? - Utility Provided</t>
  </si>
  <si>
    <t>History of Parent Entity Ownership transfers?</t>
  </si>
  <si>
    <t>History of Project Development Delays? (Based Only on Project Reporting)</t>
  </si>
  <si>
    <t>History of Interconnection Delays? (Based Only on Project Reporting)</t>
  </si>
  <si>
    <t>Most Recent Project Recommendation Posted to Docket No. UM 1930</t>
  </si>
  <si>
    <t>Updates since last report</t>
  </si>
  <si>
    <t>Cert. Extension</t>
  </si>
  <si>
    <t>Dev Delay</t>
  </si>
  <si>
    <t>IX Delay</t>
  </si>
  <si>
    <t>Luminace</t>
  </si>
  <si>
    <t>10/15/2023, 12/14/2023, 6/11/2024</t>
  </si>
  <si>
    <t>Not Yet Operational</t>
  </si>
  <si>
    <t>8/15/2022, 12/9/2022, 7/21/2023, 9/27/2024, 5/8/2025</t>
  </si>
  <si>
    <t>Yes; construction delays</t>
  </si>
  <si>
    <t xml:space="preserve">Yes; IX work incomplete-  fiber optic material not ordered; IX design incomplete; IX redesign, IX study incomplete, IX work incomplete; order IX materials </t>
  </si>
  <si>
    <t>1/3/2026 - Operational Extension</t>
  </si>
  <si>
    <t>None</t>
  </si>
  <si>
    <t>OCS110</t>
  </si>
  <si>
    <t>PP-2025-210</t>
  </si>
  <si>
    <t>82nd Avenue Community Solar</t>
  </si>
  <si>
    <t>Pre-certified</t>
  </si>
  <si>
    <t>Bonneville Environmental Foundation</t>
  </si>
  <si>
    <t>Not Yet Certified</t>
  </si>
  <si>
    <t>Not Applicable</t>
  </si>
  <si>
    <t>9/13/2025 - Pre-certification</t>
  </si>
  <si>
    <t>OCS046</t>
  </si>
  <si>
    <t>PP-2021-109</t>
  </si>
  <si>
    <t>Antelope Creek Solar</t>
  </si>
  <si>
    <t>10/15/2023, 1/15/2024</t>
  </si>
  <si>
    <t>8/15/2022, 12/16/2022, 7/28/2023</t>
  </si>
  <si>
    <t>Yes; low-income enrollment incomplete</t>
  </si>
  <si>
    <t>Yes; IX work incomplete</t>
  </si>
  <si>
    <t>6/12/2024 - Certification</t>
  </si>
  <si>
    <t>SPQ0266</t>
  </si>
  <si>
    <t>PGE-2023-157</t>
  </si>
  <si>
    <t>Apricus Solar, LLC</t>
  </si>
  <si>
    <t>Kendall Sustainable Infrastructure</t>
  </si>
  <si>
    <t>1/15/2025, 4/16/2025, 9/25/2025</t>
  </si>
  <si>
    <t>6/16/2025, 7/15/2025</t>
  </si>
  <si>
    <t>Yes; switchgear design selection</t>
  </si>
  <si>
    <t>12/24/2025 - Certification</t>
  </si>
  <si>
    <t>SPQ0250</t>
  </si>
  <si>
    <t>PGE-2020-75</t>
  </si>
  <si>
    <t>Auburn Solar</t>
  </si>
  <si>
    <t>Sulus</t>
  </si>
  <si>
    <t>SolRiver Capital</t>
  </si>
  <si>
    <t>10/15/2023, 4/15/2024</t>
  </si>
  <si>
    <t xml:space="preserve">Yes; equipment procurement </t>
  </si>
  <si>
    <t>Yes; unspecified</t>
  </si>
  <si>
    <t>6/25/2024 - Certification</t>
  </si>
  <si>
    <t>SPQ0186</t>
  </si>
  <si>
    <t>PGE-2020-15</t>
  </si>
  <si>
    <t>Belvedere Solar</t>
  </si>
  <si>
    <t>SPI</t>
  </si>
  <si>
    <t>2/7/2022, 8/7/2022, 2/7/2023, 8/7/2023, 8/19/2024</t>
  </si>
  <si>
    <t>6/21/2021, 9/15/2023</t>
  </si>
  <si>
    <t>Yes; COVID-19, US Dept of Commerce investigation;</t>
  </si>
  <si>
    <t>Yes; IX construction delays</t>
  </si>
  <si>
    <t>12/11/2024 - Certification</t>
  </si>
  <si>
    <t>OCS055</t>
  </si>
  <si>
    <t>PP-2021-125</t>
  </si>
  <si>
    <t>Blackwell Creek Solar</t>
  </si>
  <si>
    <t>7/10/2024- Certification</t>
  </si>
  <si>
    <t>CSQ0015</t>
  </si>
  <si>
    <t>PGE-2024-177</t>
  </si>
  <si>
    <t>Bradley Solar 2</t>
  </si>
  <si>
    <t>Hawthorne Renewables LLC</t>
  </si>
  <si>
    <t>12/30/2026, 3/31/2027</t>
  </si>
  <si>
    <t>Yes; revised interconnection schedule</t>
  </si>
  <si>
    <t xml:space="preserve">6/20/2025 - Cert Extnsion Request </t>
  </si>
  <si>
    <t>OCS062</t>
  </si>
  <si>
    <t>PP-2021-104</t>
  </si>
  <si>
    <t>Buckaroo Solar 1 LLC</t>
  </si>
  <si>
    <t>Sunthurst</t>
  </si>
  <si>
    <t>7/21/2023, 6/28/2024</t>
  </si>
  <si>
    <t>Yes; COVID-19, US Dept of Commerce investigation; construction delays;</t>
  </si>
  <si>
    <t>4/5/2024- Cert Extension Request</t>
  </si>
  <si>
    <t>OCS063</t>
  </si>
  <si>
    <t>PP-2021-103</t>
  </si>
  <si>
    <t>Buckaroo Solar 2</t>
  </si>
  <si>
    <t>SPQ0191</t>
  </si>
  <si>
    <t>PGE-2020-21</t>
  </si>
  <si>
    <t>Buckner Creek Solar LLC</t>
  </si>
  <si>
    <t>11/30/2020, 11/15/2023</t>
  </si>
  <si>
    <t xml:space="preserve">Yes; contractor schedule constraints; inability to construct during winter </t>
  </si>
  <si>
    <t>OCS101</t>
  </si>
  <si>
    <t>PP-2025-199</t>
  </si>
  <si>
    <t>Bunker Hill</t>
  </si>
  <si>
    <t>SolaRay Farms, Inc</t>
  </si>
  <si>
    <t>3/17/2025 - Pre-certification</t>
  </si>
  <si>
    <t>OCS008</t>
  </si>
  <si>
    <t>PP-2020-76</t>
  </si>
  <si>
    <t>Burlingame Solar LLC</t>
  </si>
  <si>
    <t>12/29/2023, 6/29/2022, 6/30/2023, 9/30/2024</t>
  </si>
  <si>
    <t>5/17/2022, 3/17/2022, 9/30/2023</t>
  </si>
  <si>
    <t>Yes; US Dept of Commerce investigation; uncertainty of Tier 2 capacity release</t>
  </si>
  <si>
    <t>Yes, delayed utility feedback on the pole lineup and access road</t>
  </si>
  <si>
    <t>12/10/2025 - Certification</t>
  </si>
  <si>
    <t>OCS050</t>
  </si>
  <si>
    <t>PP-2021-94</t>
  </si>
  <si>
    <t>Canyonville Solar 1</t>
  </si>
  <si>
    <t>11/11/2023, 9/11/2024, 6/26/2026</t>
  </si>
  <si>
    <t>11/4/2022, 6/23/2023</t>
  </si>
  <si>
    <t>Utility Procurement of ROW</t>
  </si>
  <si>
    <t>Yes; supply chain delays</t>
  </si>
  <si>
    <t>Yes; waiting for revised IX timeline from PAC; utility easements</t>
  </si>
  <si>
    <t>7/27/2026- Cert Extension Request</t>
  </si>
  <si>
    <t>New Certification Deadline</t>
  </si>
  <si>
    <t>OCS051</t>
  </si>
  <si>
    <t>PP-2022-142</t>
  </si>
  <si>
    <t>Canyonville Solar 2</t>
  </si>
  <si>
    <t>11/12/2023, 9/11/2024, 6/26/2026</t>
  </si>
  <si>
    <t>Contingent Facilities</t>
  </si>
  <si>
    <t>Arcadia</t>
  </si>
  <si>
    <t>12/12/2021, 6/12/2022</t>
  </si>
  <si>
    <t>1/25/2021, 3/31/2021</t>
  </si>
  <si>
    <t>11/30/2022 - Certification</t>
  </si>
  <si>
    <t>OCS049</t>
  </si>
  <si>
    <t>PP-2021-113</t>
  </si>
  <si>
    <t>Chapman Creek Solar</t>
  </si>
  <si>
    <t>10/15/2023, 10/15/2024</t>
  </si>
  <si>
    <t>11/30/2022, 10/31/2023</t>
  </si>
  <si>
    <t>12/14/2022 - Certification</t>
  </si>
  <si>
    <t>SPQ0180</t>
  </si>
  <si>
    <t>PGE-2020-17</t>
  </si>
  <si>
    <t>Clayfield Solar LLC</t>
  </si>
  <si>
    <t>Solar Town</t>
  </si>
  <si>
    <t>1/17/2023, 7/17/2023, 6/30/2024</t>
  </si>
  <si>
    <t>3/26/2021, 2/15/2022</t>
  </si>
  <si>
    <t>Yes; COVID-19, US Dept of Commerce investigation, timeline changes due to federal ITC</t>
  </si>
  <si>
    <t>10/30/2024 - Certification</t>
  </si>
  <si>
    <t>OCS058</t>
  </si>
  <si>
    <t>PP-2021-121</t>
  </si>
  <si>
    <t>Coker Solar</t>
  </si>
  <si>
    <t>6/1/2024, 8/30/2025, 3/2/2026</t>
  </si>
  <si>
    <t>3/24/2023, 3/22/2024, 5/30/2025, 5/30/2026</t>
  </si>
  <si>
    <t>Yes; project financing delays</t>
  </si>
  <si>
    <t xml:space="preserve">Yes; utility access road </t>
  </si>
  <si>
    <t>5/8/2026 - Cert Extension Request</t>
  </si>
  <si>
    <t>New COD</t>
  </si>
  <si>
    <t>OCS067</t>
  </si>
  <si>
    <t>PP-2022-138</t>
  </si>
  <si>
    <t>Colfax Solar</t>
  </si>
  <si>
    <t>Data Not Available</t>
  </si>
  <si>
    <t>Yes; design and permitting</t>
  </si>
  <si>
    <t>6/4/2026 - Cert Extension Request</t>
  </si>
  <si>
    <t>CSQ0019</t>
  </si>
  <si>
    <t>PGE-2025-201</t>
  </si>
  <si>
    <t>Columbia Community Solar</t>
  </si>
  <si>
    <t>4/24/2025 - Pre-certification</t>
  </si>
  <si>
    <t>SPQ0220</t>
  </si>
  <si>
    <t>PGE-2020-11</t>
  </si>
  <si>
    <t>Cork Solar LLC</t>
  </si>
  <si>
    <t>10/30/2023, 8/30/2024</t>
  </si>
  <si>
    <t>6/4/2021, 10/23/2023</t>
  </si>
  <si>
    <t>12/12/2021, 6/12/2022, 12/12/2022</t>
  </si>
  <si>
    <t>CSQ0014</t>
  </si>
  <si>
    <t>PGE-2024-180</t>
  </si>
  <si>
    <t>CP Sheridan</t>
  </si>
  <si>
    <t>ClearPath</t>
  </si>
  <si>
    <t>2/7/2024, 8/25/2025, 12/11/2025, 11/1/2026</t>
  </si>
  <si>
    <t>Yes; project financing delays due to federal ITC</t>
  </si>
  <si>
    <t>1/26/2026 - Certification Extension</t>
  </si>
  <si>
    <t>SPQ0262</t>
  </si>
  <si>
    <t>PGE-2024-183</t>
  </si>
  <si>
    <t xml:space="preserve">Crawford Solar </t>
  </si>
  <si>
    <t>3/10/2026, 6/30/2026</t>
  </si>
  <si>
    <t>Switch gear drawings and construction schedule</t>
  </si>
  <si>
    <t>SPQ0274</t>
  </si>
  <si>
    <t>PGE-2024-186</t>
  </si>
  <si>
    <t>Dolphin Solar LLC</t>
  </si>
  <si>
    <t>Community Energy Cooperative</t>
  </si>
  <si>
    <t>4/5/2025 - Pre-certification</t>
  </si>
  <si>
    <t>SPQ0193</t>
  </si>
  <si>
    <t>PGE-2020-19</t>
  </si>
  <si>
    <t>Dover Solar</t>
  </si>
  <si>
    <t>2/1/2022, 8/1/2022, 7/1/2023, 2/29/2024, 8/27/2024</t>
  </si>
  <si>
    <t>11/6/2020, 9/23/2023, 8/7/2024</t>
  </si>
  <si>
    <t>Yes; COVID-19, US Dept of Commerce investigation; construction delays; customer enrollment</t>
  </si>
  <si>
    <t>2/17/2020, 9/11/2020</t>
  </si>
  <si>
    <t>2/11/2021 - Certification</t>
  </si>
  <si>
    <t>OCS103</t>
  </si>
  <si>
    <t>PP-2025-197</t>
  </si>
  <si>
    <t>East Side</t>
  </si>
  <si>
    <t>12/12/2021, 12/12/2022</t>
  </si>
  <si>
    <t>9/27/2019, 9/11/2020</t>
  </si>
  <si>
    <t>OCS012</t>
  </si>
  <si>
    <t>PP-2020-63</t>
  </si>
  <si>
    <t>Goodling Annex</t>
  </si>
  <si>
    <t>10/21/2021, 4/1/2023, 2/28/2024</t>
  </si>
  <si>
    <t>Yes; waiting for grant funding</t>
  </si>
  <si>
    <t>6/21/2025 - Operational Extension</t>
  </si>
  <si>
    <t>OCS045</t>
  </si>
  <si>
    <t>PP-2021-99</t>
  </si>
  <si>
    <t>Green Solar</t>
  </si>
  <si>
    <t>Greenkey Solar</t>
  </si>
  <si>
    <t>SPQ0157</t>
  </si>
  <si>
    <t>PGE-2020-37</t>
  </si>
  <si>
    <t>Gun Club Solar LLC</t>
  </si>
  <si>
    <t>10/15/2023, 10/31/2024</t>
  </si>
  <si>
    <t>12/1/2019, 11/15/2023</t>
  </si>
  <si>
    <t>10/9/2021, 8/15/2022</t>
  </si>
  <si>
    <t>6/30/2023 - Operation Extension</t>
  </si>
  <si>
    <t>OCS098</t>
  </si>
  <si>
    <t>PP-2025-195</t>
  </si>
  <si>
    <t>Henley Road</t>
  </si>
  <si>
    <t>OCS095</t>
  </si>
  <si>
    <t>PP-2025-198</t>
  </si>
  <si>
    <t>Homedale Road</t>
  </si>
  <si>
    <t>3/2/2026, 9/25/2026</t>
  </si>
  <si>
    <t>CSQ0002</t>
  </si>
  <si>
    <t>10/21/2021, 4/21/2022</t>
  </si>
  <si>
    <t>5/18/2022 - Certification</t>
  </si>
  <si>
    <t>12/18/2021, 6/12/2022, 12/18/2022</t>
  </si>
  <si>
    <t>6/19/2020, 1/27/2021</t>
  </si>
  <si>
    <t>OCS039</t>
  </si>
  <si>
    <t>PP-2021-97</t>
  </si>
  <si>
    <t>Kelly Creek Solar</t>
  </si>
  <si>
    <t>Coast Energy, LLC</t>
  </si>
  <si>
    <t>10/15/2023, 10/30/2024, 12/6/2024, 4/30/2025, 7/1/2025</t>
  </si>
  <si>
    <t>11/18/2022, 9/30/2023, 12/6/2024</t>
  </si>
  <si>
    <t>Yes; contractor schedule constraints; inability to construct during winter</t>
  </si>
  <si>
    <t>Yes; utility upgrades delayed</t>
  </si>
  <si>
    <t>SPQ0272</t>
  </si>
  <si>
    <t>PGE-2023-167</t>
  </si>
  <si>
    <t>Lincoln Solar LLC</t>
  </si>
  <si>
    <t>7/15/2025 - Certification Extension</t>
  </si>
  <si>
    <t>OCS025</t>
  </si>
  <si>
    <t>PP-2020-80</t>
  </si>
  <si>
    <t>Linkville Solar</t>
  </si>
  <si>
    <t>5/17/2022, 11/17/2022, 5/17/2023, 11/17/2023</t>
  </si>
  <si>
    <t>10/29/2021</t>
  </si>
  <si>
    <t>Yes; fiber work delayed</t>
  </si>
  <si>
    <t>6/10/2023- Cert Extension Request</t>
  </si>
  <si>
    <t>OCS078</t>
  </si>
  <si>
    <t>PP-2024-179</t>
  </si>
  <si>
    <t xml:space="preserve">Lomaside Solar </t>
  </si>
  <si>
    <t>Evergreen</t>
  </si>
  <si>
    <t>9/30/2025, 12/19/2025, 6/4/2026</t>
  </si>
  <si>
    <t>Yes; limited engineering resources</t>
  </si>
  <si>
    <t>OCS027</t>
  </si>
  <si>
    <t>PP-2020-82</t>
  </si>
  <si>
    <t>Marble Solar</t>
  </si>
  <si>
    <t>12/29/2021, 6/29/2022, 9/30/2023, 7/30/2024</t>
  </si>
  <si>
    <t xml:space="preserve">10/29/2021, 4/29/2022, </t>
  </si>
  <si>
    <t>Yes; US Dept of Commerce investigation; uncertainty of Tier 2 capacity release; wetland permitting delays; enrollment</t>
  </si>
  <si>
    <t>Yes; awaiting updated IX agreement</t>
  </si>
  <si>
    <t>12/12/2024 - Cert Extension Request</t>
  </si>
  <si>
    <t>SPQ0093</t>
  </si>
  <si>
    <t>PGE-2020-53</t>
  </si>
  <si>
    <t>Marquam Creek Solar LLC</t>
  </si>
  <si>
    <t>10/14/2023, 10/14/2024</t>
  </si>
  <si>
    <t>2/28/2020, 10/2/2023</t>
  </si>
  <si>
    <t>OCS086</t>
  </si>
  <si>
    <t>PP-2024-189</t>
  </si>
  <si>
    <t>Medford Irrigation District</t>
  </si>
  <si>
    <t>Provision of Progress Payment</t>
  </si>
  <si>
    <t xml:space="preserve"> CSQ0004</t>
  </si>
  <si>
    <t>PGE-2021-115</t>
  </si>
  <si>
    <t>Mompano Solar</t>
  </si>
  <si>
    <t>10/15/2023, 10/30/2024</t>
  </si>
  <si>
    <t>12/9/2022, 9/13/2024</t>
  </si>
  <si>
    <t>Yes; contractor schedule constraints; inability to construct during winter; enrollment</t>
  </si>
  <si>
    <t>12/4/2024 - Certification Extension</t>
  </si>
  <si>
    <t>OCS108</t>
  </si>
  <si>
    <t>PP-2025-204</t>
  </si>
  <si>
    <t>Morning Star Community Solar</t>
  </si>
  <si>
    <t>7/3/2026 - Pre-certified</t>
  </si>
  <si>
    <t>5/8/2020, 9/11/2020</t>
  </si>
  <si>
    <t>OCS035</t>
  </si>
  <si>
    <t>PP-2021-111</t>
  </si>
  <si>
    <t>Orchard Knob Solar</t>
  </si>
  <si>
    <t>10/15/2023, 1/15/2024, 9/11/2024, 11/11/2024</t>
  </si>
  <si>
    <t>8/19/2022, 11/21/2022, 3/24/2023, 2/23/2024</t>
  </si>
  <si>
    <t>Yes; time to provide relevant certification documents</t>
  </si>
  <si>
    <t>Yes; IX work incomplete - material not ordered, waiting for revised IX timeline, confirm outstanding easements</t>
  </si>
  <si>
    <t>9/21/2021 - Certification</t>
  </si>
  <si>
    <t>OCS106</t>
  </si>
  <si>
    <t>PP-2025-202</t>
  </si>
  <si>
    <t>PDX Community Solar #2</t>
  </si>
  <si>
    <t>8/9/2025 - Pre-Certification</t>
  </si>
  <si>
    <t>OCS107</t>
  </si>
  <si>
    <t>PP-2025-203</t>
  </si>
  <si>
    <t>PDX Community Solar #3</t>
  </si>
  <si>
    <t>OCS057</t>
  </si>
  <si>
    <t>PP-2020-88</t>
  </si>
  <si>
    <t>Perrydale Solar</t>
  </si>
  <si>
    <t>Sulus; SolRiver Capital</t>
  </si>
  <si>
    <t>10/15/2023, 12/31/2023, 8/5/2024, 12/18/2024</t>
  </si>
  <si>
    <t>3/3/2023, 7/21/2023, 8/9/2024, 10/4/2024</t>
  </si>
  <si>
    <t>Yes; equipment lead times and crew availability</t>
  </si>
  <si>
    <t>8/20/2025 - Certification Recommendation</t>
  </si>
  <si>
    <t>Q0666</t>
  </si>
  <si>
    <t>PP-2020-13</t>
  </si>
  <si>
    <t>Pilot Rock Solar 1</t>
  </si>
  <si>
    <t>10/11/2021, 3/15/2023</t>
  </si>
  <si>
    <t>5/15/2017, 9/15/2017, 9/30/2018, 6/30/2019, 
12/31/2019, 12/31/2022, 5/25/2023</t>
  </si>
  <si>
    <t>Yes; COVID-19, lingering impacts of the US commerce investigation</t>
  </si>
  <si>
    <t>Yes; delays in securing a utility PPA and IX agreement</t>
  </si>
  <si>
    <t>4/29/2025 - Certificaiton</t>
  </si>
  <si>
    <t>Q1045</t>
  </si>
  <si>
    <t>PP-2020-71</t>
  </si>
  <si>
    <t>Pilot Rock Solar 2</t>
  </si>
  <si>
    <t>10/21/2021, 3/15/2023</t>
  </si>
  <si>
    <t>12/31/2022, 5/25/2023</t>
  </si>
  <si>
    <t>Yes; delays in securing a utility PPA and interconnection agreement</t>
  </si>
  <si>
    <t>OCS036</t>
  </si>
  <si>
    <t>PP-2020-84</t>
  </si>
  <si>
    <t>Pine Grove Solar</t>
  </si>
  <si>
    <t>6/29/2022, 12/29/2022, 8/25/2023</t>
  </si>
  <si>
    <t>8/5/2022, 11/14/2022, 8/21/2023, 2/16/2024</t>
  </si>
  <si>
    <t>Yes; delayed utility timeline</t>
  </si>
  <si>
    <t>7/6/2024 - Operation Extension</t>
  </si>
  <si>
    <t>OCS080</t>
  </si>
  <si>
    <t>PP-2025-213</t>
  </si>
  <si>
    <t>Rebuilding Center Community Solar</t>
  </si>
  <si>
    <t>7/3/2026, 10/23/2026</t>
  </si>
  <si>
    <t>11/16/2019, 2/26/2021</t>
  </si>
  <si>
    <t>10/6/2021 - Certification</t>
  </si>
  <si>
    <t>OCS061</t>
  </si>
  <si>
    <t>PP-2024-184</t>
  </si>
  <si>
    <t>Reservoir Solar</t>
  </si>
  <si>
    <t>3/28/2025, 6/27/2026</t>
  </si>
  <si>
    <t>Yes; utility road access issues</t>
  </si>
  <si>
    <t>Yes; IX design</t>
  </si>
  <si>
    <t>7/14/2026 - Cert Extension Request</t>
  </si>
  <si>
    <t>SPQ0261</t>
  </si>
  <si>
    <t>PGE-2023-161</t>
  </si>
  <si>
    <t>Rodeo Solar</t>
  </si>
  <si>
    <t>CSQ0013</t>
  </si>
  <si>
    <t>PGE-2024-171</t>
  </si>
  <si>
    <t>Rosa Community Solar</t>
  </si>
  <si>
    <t>12/1/2023, 4/24/2026</t>
  </si>
  <si>
    <t>OCS034</t>
  </si>
  <si>
    <t>PP-2020-86</t>
  </si>
  <si>
    <t>Round Lake Solar</t>
  </si>
  <si>
    <t>12/30/2021, 6/15/2022, 8/15/2022, 8/11/2023, 3/29/2024</t>
  </si>
  <si>
    <t xml:space="preserve">Yes; COVID-19, US Dept of Commerce investigation; </t>
  </si>
  <si>
    <t>12/20/2021, 6/12/2022, 12/12/2022</t>
  </si>
  <si>
    <t>3/2/2020, 12/1/2020</t>
  </si>
  <si>
    <t>3/12/2021, 5/21/2021</t>
  </si>
  <si>
    <t xml:space="preserve">CSQ0001 </t>
  </si>
  <si>
    <t>PGE-2020-10</t>
  </si>
  <si>
    <t>Sheridan Solar</t>
  </si>
  <si>
    <t>Pacific Northwest Solar LLC</t>
  </si>
  <si>
    <t>OCS087</t>
  </si>
  <si>
    <t>PP-2024-188</t>
  </si>
  <si>
    <t>Shoestring Solar, LLC</t>
  </si>
  <si>
    <t>Negotiating a new COD</t>
  </si>
  <si>
    <t>9/1/2021, 7/1/2022, 1/1/2023</t>
  </si>
  <si>
    <t>1/8/2020, 11/22/2022</t>
  </si>
  <si>
    <t>CSQ0010</t>
  </si>
  <si>
    <t>PGE-2022-148</t>
  </si>
  <si>
    <t>Solar Harvest</t>
  </si>
  <si>
    <t>5/17/2024 - Certification</t>
  </si>
  <si>
    <t>10/22/2022, 4/20/2023, 6/20/2023, 10/20/2023, 12/14/2023, 6/11/2024, 8/11/2024; 8/22/2024</t>
  </si>
  <si>
    <t>12/15/2022, 9/22/2023</t>
  </si>
  <si>
    <t>Yes; awaiting PPA; fiber optic material not ordered; IX design incomplete; incomplete IX work; finalizing inspections</t>
  </si>
  <si>
    <t>OCS024</t>
  </si>
  <si>
    <t>PP-2020-81</t>
  </si>
  <si>
    <t>Tutuilla Solar</t>
  </si>
  <si>
    <t>5/17/2022, 5/17/2023, 11/17/2024</t>
  </si>
  <si>
    <t>12/30/2022, 5/25/2023</t>
  </si>
  <si>
    <t>Yes; land lease delays</t>
  </si>
  <si>
    <t>6/23/2022- Cert Extension Request</t>
  </si>
  <si>
    <t>IP-2020-72</t>
  </si>
  <si>
    <t>Verde Light Community Solar</t>
  </si>
  <si>
    <t>6/16/2023, 3/16/2024</t>
  </si>
  <si>
    <t>Yes; Dept of Commerce investigation, waiting for grant funding; completing enrollment</t>
  </si>
  <si>
    <t>SPQ0240</t>
  </si>
  <si>
    <t>PGE-2020-77</t>
  </si>
  <si>
    <t>Wallace Solar LLC</t>
  </si>
  <si>
    <t>10/15/2023, 7/30/2024</t>
  </si>
  <si>
    <t>5/31/2023, 7/1/2024</t>
  </si>
  <si>
    <t>Yes; supply chain delays; permitting delays</t>
  </si>
  <si>
    <t>6/4/2021</t>
  </si>
  <si>
    <t>2/9/2022 - Certification</t>
  </si>
  <si>
    <t>SPQ0179</t>
  </si>
  <si>
    <t>PGE-2020-18</t>
  </si>
  <si>
    <t>Waterford Solar</t>
  </si>
  <si>
    <t>Partially Operational</t>
  </si>
  <si>
    <t>11/2/2023, 8/31/2024</t>
  </si>
  <si>
    <t>7/17/2020, 5/31/2022</t>
  </si>
  <si>
    <t>12/10/2025- Operational Extension</t>
  </si>
  <si>
    <t>10/20/2022, 6/12/2022, 12/12/2022</t>
  </si>
  <si>
    <t>7/6/2020, 8/13/2020</t>
  </si>
  <si>
    <t>10/20/2022, 4/20/2023</t>
  </si>
  <si>
    <t>11/5/2021</t>
  </si>
  <si>
    <t>OCS074</t>
  </si>
  <si>
    <t>PP-2021-126</t>
  </si>
  <si>
    <t>Wood River Solar</t>
  </si>
  <si>
    <t xml:space="preserve">6/28/2023, 12/31/2023, 8/5/2024 </t>
  </si>
  <si>
    <t>Yes; equipment procurement, contractor schedule constraints</t>
  </si>
  <si>
    <t>Zena Solar LLC</t>
  </si>
  <si>
    <t>UGEI</t>
  </si>
  <si>
    <t>10/15/2023, 7/26/2024</t>
  </si>
  <si>
    <t>3/4/2022, 2/2/2024</t>
  </si>
  <si>
    <t xml:space="preserve">          History of OPUC Decisions on CSP Project Recommendations</t>
  </si>
  <si>
    <t>Highlighted cells indicate update since previous report</t>
  </si>
  <si>
    <t>Utility Service Area</t>
  </si>
  <si>
    <t xml:space="preserve">CSP Project ID </t>
  </si>
  <si>
    <t>CSP Project Name</t>
  </si>
  <si>
    <t xml:space="preserve">Recommendation Type </t>
  </si>
  <si>
    <t>Effective Date</t>
  </si>
  <si>
    <t>Link to PA Recommendation or Commission Decision in Docket No. UM 1930</t>
  </si>
  <si>
    <t>Canyonville Solar 2 LLC</t>
  </si>
  <si>
    <t>Certification Extenison</t>
  </si>
  <si>
    <t>https://edocs.puc.state.or.us/efdocs/HAH/um1930hah347706112.pdf</t>
  </si>
  <si>
    <t>Canyonville Solar 1 LLC</t>
  </si>
  <si>
    <t xml:space="preserve">CCE 9 LLC </t>
  </si>
  <si>
    <t>https://edocs.puc.state.or.us/efdocs/HAH/um1930hah347315039.pdf</t>
  </si>
  <si>
    <t>Pre-certification Recommendation</t>
  </si>
  <si>
    <t>https://edocs.puc.state.or.us/efdocs/HAH/um1930hah347121112.pdf</t>
  </si>
  <si>
    <t>Colfax Solar LLC</t>
  </si>
  <si>
    <t>https://edocs.puc.state.or.us/efdocs/HAH/um1930hah346328111.pdf</t>
  </si>
  <si>
    <t>Lomaside Solar LLC</t>
  </si>
  <si>
    <t>https://edocs.puc.state.or.us/efdocs/HAH/um1930hah345975030.pdf</t>
  </si>
  <si>
    <t xml:space="preserve">Rosa Community Solar </t>
  </si>
  <si>
    <t>https://edocs.puc.state.or.us/efdocs/HAH/um1930hah345840048.pdf</t>
  </si>
  <si>
    <t>CP Sheridan LLC</t>
  </si>
  <si>
    <t>https://edocs.puc.state.or.us/efdocs/HAH/um1930hah342873037.pdf</t>
  </si>
  <si>
    <t>7 Mile PM, LLC</t>
  </si>
  <si>
    <t>Operational Extension</t>
  </si>
  <si>
    <t>https://edocs.puc.state.or.us/efdocs/HAH/um1930hah342385037.pdf</t>
  </si>
  <si>
    <t>OCS041</t>
  </si>
  <si>
    <t>PP-2021-95</t>
  </si>
  <si>
    <t>Burg Solar</t>
  </si>
  <si>
    <t>Burg Solar LLC</t>
  </si>
  <si>
    <t>https://edocs.puc.state.or.us/efdocs/HAH/um1930hah342384037.pdf</t>
  </si>
  <si>
    <t>Conifer Community Energy 8 LLC</t>
  </si>
  <si>
    <t>Certification Recommendation</t>
  </si>
  <si>
    <t>https://apps.puc.state.or.us/orders/2025ords/25-525.pdf</t>
  </si>
  <si>
    <t>Conifer Community Energy 7, LLC</t>
  </si>
  <si>
    <t>Kelly Creek Project Manager LLC</t>
  </si>
  <si>
    <t>https://apps.puc.state.or.us/orders/2025ords/25-483.pdf</t>
  </si>
  <si>
    <t>Waterford Solar PM, LLC</t>
  </si>
  <si>
    <t>https://edocs.puc.state.or.us/efdocs/HAU/um1930hau342016028.pdf</t>
  </si>
  <si>
    <t>https://edocs.puc.state.or.us/efdocs/HAH/um1930hah340975027.pdf</t>
  </si>
  <si>
    <t>https://edocs.puc.state.or.us/efdocs/HAH/um1930hah339513056.pdf</t>
  </si>
  <si>
    <t>https://edocs.puc.state.or.us/efdocs/HAH/um1930hah338906115.pdf</t>
  </si>
  <si>
    <t>Perrydale Solar LLC</t>
  </si>
  <si>
    <t>https://edocs.puc.state.or.us/efdocs/HAU/um1930hau339068027.pdf</t>
  </si>
  <si>
    <t>https://edocs.puc.state.or.us/efdocs/HAH/um1930hah338542115.pdf</t>
  </si>
  <si>
    <t>Almon Solar</t>
  </si>
  <si>
    <t>https://edocs.puc.state.or.us/efdocs/HAH/um1930hah337819056.pdf</t>
  </si>
  <si>
    <t>https://edocs.puc.state.or.us/efdocs/HAH/um1930hah337809114.pdf</t>
  </si>
  <si>
    <t>https://edocs.puc.state.or.us/efdocs/HAH/um1930hah337336113.pdf</t>
  </si>
  <si>
    <t>https://edocs.puc.state.or.us/efdocs/HAH/um1930hah337334034.pdf</t>
  </si>
  <si>
    <t>https://apps.puc.state.or.us/orders/2025ords/25-210.pdf</t>
  </si>
  <si>
    <t>https://edocs.puc.state.or.us/efdocs/HAH/um1930hah336707055.pdf</t>
  </si>
  <si>
    <t>https://edocs.puc.state.or.us/efdocs/HAH/um1930hah336200026.pdf</t>
  </si>
  <si>
    <t xml:space="preserve">Pilot Rock Solar 2 </t>
  </si>
  <si>
    <t>Pilot Rock Solar 2, LLC</t>
  </si>
  <si>
    <t>Certification Recommendation with a waiver</t>
  </si>
  <si>
    <t>https://apps.puc.state.or.us/orders/2025ords/25-154.pdf</t>
  </si>
  <si>
    <t xml:space="preserve">Pilot Rock Solar 1 </t>
  </si>
  <si>
    <t>Pilot Rock Solar 1, LLC</t>
  </si>
  <si>
    <t>https://edocs.puc.state.or.us/efdocs/HAH/um1930hah335991026.pdf</t>
  </si>
  <si>
    <t>https://edocs.puc.state.or.us/efdocs/HAH/um1930hah335609026.pdf</t>
  </si>
  <si>
    <t>https://edocs.puc.state.or.us/efdocs/HAH/um1930hah335450115.pdf</t>
  </si>
  <si>
    <t>PGE-2025-200</t>
  </si>
  <si>
    <t>Vanport Community Solar</t>
  </si>
  <si>
    <t>https://edocs.puc.state.or.us/efdocs/HAH/um1930hah335359026.pdf</t>
  </si>
  <si>
    <t>https://edocs.puc.state.or.us/efdocs/HAH/um1930hah335208026.pdf</t>
  </si>
  <si>
    <t>Solana American, LLC</t>
  </si>
  <si>
    <t>PGE-2024-192</t>
  </si>
  <si>
    <t>Ehlen Road Solar</t>
  </si>
  <si>
    <t>DHD Deschutes</t>
  </si>
  <si>
    <t>https://apps.puc.state.or.us/orders/2025ords/25-083.pdf</t>
  </si>
  <si>
    <t>Mompano Solar Project Manager, LLC</t>
  </si>
  <si>
    <t>https://edocs.puc.state.or.us/efdocs/HAH/um1930hah334749113.pdf</t>
  </si>
  <si>
    <t>https://edocs.puc.state.or.us/efdocs/HAH/um1930hah334443054.pdf</t>
  </si>
  <si>
    <t xml:space="preserve">Wallace Solar LLC </t>
  </si>
  <si>
    <t>https://apps.puc.state.or.us/orders/2025ords/25-014.pdf</t>
  </si>
  <si>
    <t xml:space="preserve">Marble Solar LLC </t>
  </si>
  <si>
    <t>Pine Grove PM LLC</t>
  </si>
  <si>
    <t>https://edocs.puc.state.or.us/efdocs/HAH/um1930hah333527053.pdf</t>
  </si>
  <si>
    <t xml:space="preserve">Round Lake PM, LLC </t>
  </si>
  <si>
    <t>https://edocs.puc.state.or.us/efdocs/HAH/um1930hah333274032.pdf</t>
  </si>
  <si>
    <t>https://apps.puc.state.or.us/orders/2024ords/24-437.pdf</t>
  </si>
  <si>
    <t>Fleet Development LLC</t>
  </si>
  <si>
    <t xml:space="preserve">Waiver Request </t>
  </si>
  <si>
    <t>https://apps.puc.state.or.us/orders/2024ords/24-438.pdf</t>
  </si>
  <si>
    <t>Marquam Creek Project Manager LLC</t>
  </si>
  <si>
    <t>Conifer Community Energy 2 LLC</t>
  </si>
  <si>
    <t xml:space="preserve">Dover Solar </t>
  </si>
  <si>
    <t>Solar Town LLC</t>
  </si>
  <si>
    <t xml:space="preserve">Chapman Creek Solar </t>
  </si>
  <si>
    <t>Chapman Creek PM LLC</t>
  </si>
  <si>
    <t xml:space="preserve">Conifer Community Energy LLC </t>
  </si>
  <si>
    <t xml:space="preserve">Belvedere Solar </t>
  </si>
  <si>
    <t>Belvedere Solar PM, LLC</t>
  </si>
  <si>
    <t>https://edocs.puc.state.or.us/efdocs/HAH/um1930hah333061025.pdf</t>
  </si>
  <si>
    <t>https://edocs.puc.state.or.us/efdocs/HAH/um1930hah332893025.pdf</t>
  </si>
  <si>
    <t>PP-2021-122</t>
  </si>
  <si>
    <t>McKinley Solar LLC</t>
  </si>
  <si>
    <t>https://edocs.puc.state.or.us/efdocs/HAH/um1930hah332422025.pdf</t>
  </si>
  <si>
    <t>https://edocs.puc.state.or.us/efdocs/HAH/um1930hah332421033.pdf</t>
  </si>
  <si>
    <t>Pre-Certification Recommendation</t>
  </si>
  <si>
    <t>https://edocs.puc.state.or.us/efdocs/HAH/um1930hah332374033.pdf</t>
  </si>
  <si>
    <t>PP-2024-185</t>
  </si>
  <si>
    <t>https://edocs.puc.state.or.us/efdocs/HAU/um1930hau332364025.pdf</t>
  </si>
  <si>
    <t>Orchard Knob PM, LLC</t>
  </si>
  <si>
    <t>Clayfield Solar PM, LLC</t>
  </si>
  <si>
    <t>Pre-certification recommendation</t>
  </si>
  <si>
    <t>https://edocs.puc.state.or.us/efdocs/HAH/um1930hah331973025.pdf</t>
  </si>
  <si>
    <t>https://edocs.puc.state.or.us/efdocs/HAH/um1930hah331974025.pdf</t>
  </si>
  <si>
    <t>https://edocs.puc.state.or.us/efdocs/HAH/um1930hah331912120.pdf</t>
  </si>
  <si>
    <t>https://edocs.puc.state.or.us/efdocs/HAH/um1930hah331908120.pdf</t>
  </si>
  <si>
    <t>https://edocs.puc.state.or.us/efdocs/HAH/um1930hah331226025.pdf</t>
  </si>
  <si>
    <t>PP-2024-176</t>
  </si>
  <si>
    <t>Chaberton Solar Horton Rim LLC</t>
  </si>
  <si>
    <t>PP-2024-175</t>
  </si>
  <si>
    <t xml:space="preserve">Chaberton Solar Diamond Peak LLC </t>
  </si>
  <si>
    <t>https://edocs.puc.state.or.us/efdocs/HAH/um1930hah331168120.pdf</t>
  </si>
  <si>
    <t>https://edocs.puc.state.or.us/efdocs/HAH/um1930hah329983054.pdf</t>
  </si>
  <si>
    <t>Wood River PM, LLC</t>
  </si>
  <si>
    <t>https://apps.puc.state.or.us/orders/2024ords/24-226.pdf</t>
  </si>
  <si>
    <t>https://edocs.puc.state.or.us/efdocs/HAH/um1930hah329555024.pdf</t>
  </si>
  <si>
    <t>Blackwell Creek PM LLC</t>
  </si>
  <si>
    <t>Sheridan Solar LLC</t>
  </si>
  <si>
    <t>https://edocs.puc.state.or.us/efdocs/HAU/um1930hau329489024.pdf</t>
  </si>
  <si>
    <t>Green Solar LLC</t>
  </si>
  <si>
    <t>Auburn Solar LLC</t>
  </si>
  <si>
    <t>https://edocs.puc.state.or.us/efdocs/HAU/um1930hau329110055.pdf</t>
  </si>
  <si>
    <t>Antelope Creek PM LLC</t>
  </si>
  <si>
    <t xml:space="preserve">Pre-certification Recommendation </t>
  </si>
  <si>
    <t>https://edocs.puc.state.or.us/efdocs/HAH/um1930hah328638113.pdf</t>
  </si>
  <si>
    <t>https://edocs.puc.state.or.us/efdocs/HAH/um1930hah328505024.pdf</t>
  </si>
  <si>
    <t>https://apps.puc.state.or.us/orders/2024ords/24-143.pdf</t>
  </si>
  <si>
    <t>https://edocs.puc.state.or.us/efdocs/HAH/um1930hah328354033.pdf</t>
  </si>
  <si>
    <t>https://edocs.puc.state.or.us/efdocs/HAH/um1930hah327471032.pdf</t>
  </si>
  <si>
    <t>Buckaroo Solar 2 LLC</t>
  </si>
  <si>
    <t>https://edocs.puc.state.or.us/efdocs/HAH/um1930hah326908023.pdf</t>
  </si>
  <si>
    <t>https://edocs.puc.state.or.us/efdocs/HAH/um1930hah326884032.pdf</t>
  </si>
  <si>
    <t>https://edocs.puc.state.or.us/efdocs/HAH/um1930hah325686023.pdf</t>
  </si>
  <si>
    <t>Linkville PM LLC</t>
  </si>
  <si>
    <t>https://edocs.puc.state.or.us/efdocs/HAU/um1930hau325671054.pdf</t>
  </si>
  <si>
    <t>https://edocs.puc.state.or.us/efdocs/HAH/um1930hah325483023.pdf</t>
  </si>
  <si>
    <t>https://edocs.puc.state.or.us/efdocs/HAH/um1930hah16445.pdf</t>
  </si>
  <si>
    <t xml:space="preserve">Zena Solar LLC </t>
  </si>
  <si>
    <t xml:space="preserve">Conifer Community Energy 6 LLC </t>
  </si>
  <si>
    <t>https://edocs.puc.state.or.us/efdocs/HAH/um1930hah15210.pdf</t>
  </si>
  <si>
    <t>https://apps.puc.state.or.us/orders/2023ords/23-375.pdf</t>
  </si>
  <si>
    <t>PP-2020-89</t>
  </si>
  <si>
    <t>Reservoir Solar LLC</t>
  </si>
  <si>
    <t>Sulus Solar</t>
  </si>
  <si>
    <t>https://edocs.puc.state.or.us/efdocs/HAH/um1930hah15137.pdf</t>
  </si>
  <si>
    <t xml:space="preserve">PM Transfer </t>
  </si>
  <si>
    <t>https://edocs.puc.state.or.us/efdocs/HAH/um1930hah122749.pdf</t>
  </si>
  <si>
    <t>https://edocs.puc.state.or.us/efdocs/HAH/um1930hah94953.pdf</t>
  </si>
  <si>
    <t xml:space="preserve">Sulus Solar </t>
  </si>
  <si>
    <t>https://edocs.puc.state.or.us/efdocs/HAH/um1930hah164944.pdf</t>
  </si>
  <si>
    <t>https://edocs.puc.state.or.us/efdocs/HAH/um1930hah145421.pdf</t>
  </si>
  <si>
    <t>https://edocs.puc.state.or.us/efdocs/HAH/um1930hah145613.pdf</t>
  </si>
  <si>
    <t>https://edocs.puc.state.or.us/efdocs/HAH/um1930hah145236.pdf</t>
  </si>
  <si>
    <t>https://edocs.puc.state.or.us/efdocs/HAH/um1930hah13247.pdf</t>
  </si>
  <si>
    <t>Consent to Collateral Assignment</t>
  </si>
  <si>
    <t>https://edocs.puc.state.or.us/efdocs/HAH/um1930hah133250.pdf</t>
  </si>
  <si>
    <t>Certification Extension w/ condition</t>
  </si>
  <si>
    <t>https://edocs.puc.state.or.us/efdocs/HAH/um1930hah133441.pdf</t>
  </si>
  <si>
    <t>Conifer Community Energy 7 LLC</t>
  </si>
  <si>
    <t>https://edocs.puc.state.or.us/efdocs/HAH/um1930hah155245.pdf</t>
  </si>
  <si>
    <t>Wocus Marsh PM LLC</t>
  </si>
  <si>
    <t>https://edocs.puc.state.or.us/efdocs/HAH/um1930hah152727.pdf</t>
  </si>
  <si>
    <t>Whisky Creek PM LLC</t>
  </si>
  <si>
    <t>Hay Creek PM LLC</t>
  </si>
  <si>
    <t>https://edocs.puc.state.or.us/efdocs/HAH/um1930hah152441.pdf</t>
  </si>
  <si>
    <t xml:space="preserve">Sandy River Solar </t>
  </si>
  <si>
    <t>Sandy River Solar LLC</t>
  </si>
  <si>
    <t>https://edocs.puc.state.or.us/efdocs/HAH/um1930hah173011.pdf</t>
  </si>
  <si>
    <t>Kaiser Creek Project Manager LLC</t>
  </si>
  <si>
    <t>https://edocs.puc.state.or.us/efdocs/HAH/um1930hah14537.pdf</t>
  </si>
  <si>
    <t>https://edocs.puc.state.or.us/efdocs/HAC/um1930hac154159.pdf</t>
  </si>
  <si>
    <t>https://edocs.puc.state.or.us/efdocs/HAH/um1930hah111830.pdf</t>
  </si>
  <si>
    <t>Cherry Creek Project Manager LLC</t>
  </si>
  <si>
    <t>Sesqui-C Solar</t>
  </si>
  <si>
    <t>Conifer Community Energy 3 LLC</t>
  </si>
  <si>
    <t>https://edocs.puc.state.or.us/efdocs/HAH/um1930hah93220.pdf</t>
  </si>
  <si>
    <t xml:space="preserve">FC PM LLC </t>
  </si>
  <si>
    <t>Conifer Community Energy 1 LLC</t>
  </si>
  <si>
    <t>Carnes Creek Solar</t>
  </si>
  <si>
    <t xml:space="preserve">Conifer Community Energy 5 LLC </t>
  </si>
  <si>
    <t xml:space="preserve">Wocus Marsh PM LLC </t>
  </si>
  <si>
    <t>https://apps.puc.state.or.us/orders/2022ords/22-481.pdf</t>
  </si>
  <si>
    <t xml:space="preserve">Whisky Creek PM LLC </t>
  </si>
  <si>
    <t xml:space="preserve">Cherry Creek Project Manager LLC </t>
  </si>
  <si>
    <t>https://edocs.puc.state.or.us/efdocs/HAH/um1930hah152218.pdf</t>
  </si>
  <si>
    <t xml:space="preserve">Skyward Solar LLC </t>
  </si>
  <si>
    <t>https://edocs.puc.state.or.us/efdocs/HAU/um1930hau1616.pdf</t>
  </si>
  <si>
    <t>SR PM LLC</t>
  </si>
  <si>
    <t xml:space="preserve">Kaiser Creek Project Manager LLC </t>
  </si>
  <si>
    <t>https://edocs.puc.state.or.us/efdocs/HAH/um1930hah10130.pdf</t>
  </si>
  <si>
    <t>https://edocs.puc.state.or.us/efdocs/HAH/um1930hah15575.pdf</t>
  </si>
  <si>
    <t>RP PM LLC</t>
  </si>
  <si>
    <t>https://edocs.puc.state.or.us/efdocs/HAH/um1930hah16130.pdf</t>
  </si>
  <si>
    <t>https://edocs.puc.state.or.us/efdocs/HAH/um1930hah104356.pdf</t>
  </si>
  <si>
    <t>https://edocs.puc.state.or.us/efdocs/HAH/um1930hah95135.pdf</t>
  </si>
  <si>
    <t>Wallowa Community Solar</t>
  </si>
  <si>
    <t>Waiver to WREGIS registration</t>
  </si>
  <si>
    <t>https://edocs.puc.state.or.us/efdocs/HAH/um1930hah133619.pdf</t>
  </si>
  <si>
    <t>https://edocs.puc.state.or.us/efdocs/HAH/um1930hah124853.pdf</t>
  </si>
  <si>
    <t>PP-2021-91</t>
  </si>
  <si>
    <t>Wayland Solar LLC</t>
  </si>
  <si>
    <t xml:space="preserve">Wayland Solar LLC </t>
  </si>
  <si>
    <t>https://edocs.puc.state.or.us/efdocs/HAH/um1930hah132928.pdf</t>
  </si>
  <si>
    <t>https://edocs.puc.state.or.us/efdocs/HAH/um1930hah82552.pdf</t>
  </si>
  <si>
    <t>https://edocs.puc.state.or.us/efdocs/HAH/um1930hah82827.pdf</t>
  </si>
  <si>
    <t>https://edocs.puc.state.or.us/efdocs/HAH/um1930hah154054.pdf</t>
  </si>
  <si>
    <t>https://edocs.puc.state.or.us/efdocs/HAH/um1930hah161013.pdf</t>
  </si>
  <si>
    <t>Tutuilla Solar LLC</t>
  </si>
  <si>
    <t>https://edocs.puc.state.or.us/efdocs/HAH/um1930hah163116.pdf</t>
  </si>
  <si>
    <t>https://edocs.puc.state.or.us/efdocs/HAH/um1930hah102926.pdf</t>
  </si>
  <si>
    <t>https://edocs.puc.state.or.us/efdocs/HAH/um1930hah9711.pdf</t>
  </si>
  <si>
    <t xml:space="preserve">Linkville PM LLC </t>
  </si>
  <si>
    <t>Conifer Community Energy 5, LLC</t>
  </si>
  <si>
    <t>https://edocs.puc.state.or.us/efdocs/HAH/um1930hah164641.pdf</t>
  </si>
  <si>
    <t>PP-2020-87</t>
  </si>
  <si>
    <t>Taylor Solar</t>
  </si>
  <si>
    <t>https://edocs.puc.state.or.us/efdocs/HAH/um1930hah164915.pdf</t>
  </si>
  <si>
    <t xml:space="preserve">ROSE Community Development </t>
  </si>
  <si>
    <t>https://edocs.puc.state.or.us/efdocs/HAU/um1930hau22453.pdf</t>
  </si>
  <si>
    <t>https://edocs.puc.state.or.us/efdocs/HAH/um1930hah94645.pdf</t>
  </si>
  <si>
    <t xml:space="preserve">Canyonville Solar 1 </t>
  </si>
  <si>
    <t>https://edocs.puc.state.or.us/efdocs/HAH/um1930hah162612.pdf</t>
  </si>
  <si>
    <t xml:space="preserve">Buckaroo Solar 2 LLC </t>
  </si>
  <si>
    <t>Pre-certification Recommendation, with waiver</t>
  </si>
  <si>
    <t>https://edocs.puc.state.or.us/efdocs/HAH/um1930hah165930.pdf</t>
  </si>
  <si>
    <t>Conifer Community Energy 6 LLC</t>
  </si>
  <si>
    <t>https://edocs.puc.state.or.us/efdocs/HAH/um1930hah17224.pdf</t>
  </si>
  <si>
    <t>Conifer Community Energy LLC</t>
  </si>
  <si>
    <t>https://edocs.puc.state.or.us/efdocs/HAH/um1930hah121349.pdf</t>
  </si>
  <si>
    <t>Manchester Solar, LLC</t>
  </si>
  <si>
    <t>https://apps.puc.state.or.us/orders/2022ords/22-058.pdf</t>
  </si>
  <si>
    <t>https://edocs.puc.state.or.us/efdocs/HAU/um1930hau165511.pdf</t>
  </si>
  <si>
    <t>https://apps.puc.state.or.us/orders/2021ords/21-492.pdf</t>
  </si>
  <si>
    <t>https://apps.puc.state.or.us/orders/2021ords/21-321.pdf</t>
  </si>
  <si>
    <t>https://apps.puc.state.or.us/orders/2021ords/21-307.pdf</t>
  </si>
  <si>
    <t>https://apps.puc.state.or.us/orders/2021ords/21-294.pdf</t>
  </si>
  <si>
    <t>https://apps.puc.state.or.us/orders/2021ords/21-244.pdf</t>
  </si>
  <si>
    <t>https://apps.puc.state.or.us/orders/2021ords/21-119.pdf</t>
  </si>
  <si>
    <t>Williams Acres Solar, LLC</t>
  </si>
  <si>
    <t>https://apps.puc.state.or.us/orders/2021ords/21-042.pdf</t>
  </si>
  <si>
    <t>https://apps.puc.state.or.us/orders/2021ords/21-046.pdf</t>
  </si>
  <si>
    <t xml:space="preserve">Dunn Rd. </t>
  </si>
  <si>
    <t>https://edocs.puc.state.or.us/efdocs/HAU/um1930hau10840.pdf</t>
  </si>
  <si>
    <t>https://apps.puc.state.or.us/orders/2020ords/20-439.pdf</t>
  </si>
  <si>
    <t>https://apps.puc.state.or.us/orders/2020ords/20-414.pdf</t>
  </si>
  <si>
    <t>https://apps.puc.state.or.us/orders/2020ords/20-201.pdf</t>
  </si>
  <si>
    <t>https://apps.puc.state.or.us/orders/2020ords/20-159.pdf</t>
  </si>
  <si>
    <t>https://edocs.puc.state.or.us/efdocs/HAU/um1930hau143837.pdf</t>
  </si>
  <si>
    <t>https://apps.puc.state.or.us/orders/2020ords/20-142.pdf</t>
  </si>
  <si>
    <t>https://apps.puc.state.or.us/orders/2020ords/20-137.pdf</t>
  </si>
  <si>
    <t>https://apps.puc.state.or.us/orders/2020ords/20-078.pdf</t>
  </si>
  <si>
    <t>PP-2020-12</t>
  </si>
  <si>
    <t>Green Hill Community Solar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</si>
</sst>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_(* #,##0_);_(* \(#,##0\);_(* &quot;-&quot;??_);_(@_)"/>
    <numFmt numFmtId="166" formatCode="0.000"/>
  </numFmts>
  <fonts count="39">
    <font>
      <sz val="11"/>
      <color theme="1"/>
      <name val="Calibri"/>
      <family val="2"/>
      <scheme val="minor"/>
    </font>
    <font>
      <u/>
      <sz val="11"/>
      <color theme="10"/>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u/>
      <sz val="10"/>
      <color theme="10"/>
      <name val="Calibri"/>
      <family val="2"/>
      <scheme val="minor"/>
    </font>
    <font>
      <sz val="10"/>
      <color rgb="FF000000"/>
      <name val="Calibri"/>
      <family val="2"/>
      <scheme val="minor"/>
    </font>
    <font>
      <b/>
      <sz val="10"/>
      <color rgb="FF000000"/>
      <name val="Calibri"/>
      <family val="2"/>
      <scheme val="minor"/>
    </font>
    <font>
      <sz val="11"/>
      <color rgb="FF000000"/>
      <name val="Calibri"/>
      <family val="2"/>
    </font>
    <font>
      <sz val="11"/>
      <color theme="0"/>
      <name val="Calibri"/>
      <family val="2"/>
      <scheme val="minor"/>
    </font>
    <font>
      <b/>
      <sz val="14"/>
      <color theme="0"/>
      <name val="Calibri"/>
      <family val="2"/>
      <scheme val="minor"/>
    </font>
    <font>
      <b/>
      <sz val="10"/>
      <color rgb="FF000000"/>
      <name val="Calibri"/>
      <family val="2"/>
    </font>
    <font>
      <sz val="10"/>
      <color rgb="FF000000"/>
      <name val="Calibri"/>
      <family val="2"/>
    </font>
    <font>
      <b/>
      <sz val="11"/>
      <color theme="0"/>
      <name val="Calibri"/>
      <family val="2"/>
      <scheme val="minor"/>
    </font>
    <font>
      <b/>
      <sz val="16"/>
      <color theme="1"/>
      <name val="Calibri"/>
      <family val="2"/>
      <scheme val="minor"/>
    </font>
    <font>
      <b/>
      <sz val="18"/>
      <color theme="1"/>
      <name val="Calibri"/>
      <family val="2"/>
      <scheme val="minor"/>
    </font>
    <font>
      <b/>
      <sz val="18"/>
      <color rgb="FF484A4F"/>
      <name val="Calibri"/>
      <family val="2"/>
      <scheme val="minor"/>
    </font>
    <font>
      <b/>
      <sz val="14"/>
      <color rgb="FF484A4F"/>
      <name val="Georgia"/>
      <family val="1"/>
    </font>
    <font>
      <b/>
      <sz val="18"/>
      <color rgb="FF484A4F"/>
      <name val="Georgia"/>
      <family val="1"/>
    </font>
    <font>
      <b/>
      <sz val="12"/>
      <color rgb="FF484A4F"/>
      <name val="Georgia"/>
      <family val="1"/>
    </font>
    <font>
      <b/>
      <sz val="11"/>
      <color rgb="FF484A4F"/>
      <name val="Franklin Gothic"/>
    </font>
    <font>
      <b/>
      <sz val="10"/>
      <color rgb="FF484A4F"/>
      <name val="Franklin Gothic"/>
    </font>
    <font>
      <sz val="11"/>
      <color rgb="FF484A4F"/>
      <name val="Franklin Gothic Book"/>
      <family val="2"/>
    </font>
    <font>
      <b/>
      <sz val="12"/>
      <color theme="0"/>
      <name val="Franklin Gothic"/>
    </font>
    <font>
      <sz val="11"/>
      <color rgb="FF484A4F"/>
      <name val="Franklin Gothic"/>
    </font>
    <font>
      <u/>
      <sz val="11"/>
      <color rgb="FF2FA7CC"/>
      <name val="Franklin Gothic"/>
    </font>
    <font>
      <sz val="11"/>
      <color rgb="FFFF0000"/>
      <name val="Calibri"/>
      <family val="2"/>
      <scheme val="minor"/>
    </font>
    <font>
      <sz val="11"/>
      <color theme="1"/>
      <name val="Calibri"/>
      <family val="2"/>
      <scheme val="minor"/>
    </font>
    <font>
      <sz val="8"/>
      <name val="Calibri"/>
      <family val="2"/>
      <scheme val="minor"/>
    </font>
    <font>
      <sz val="11"/>
      <name val="Franklin Gothic"/>
    </font>
    <font>
      <sz val="11"/>
      <color theme="1"/>
      <name val="Franklin Gothic"/>
    </font>
    <font>
      <b/>
      <sz val="18"/>
      <color theme="1"/>
      <name val="Georgia"/>
      <family val="1"/>
    </font>
    <font>
      <sz val="11"/>
      <color rgb="FF484A4F"/>
      <name val="Calibri"/>
      <family val="2"/>
      <scheme val="minor"/>
    </font>
    <font>
      <sz val="11"/>
      <color theme="2" tint="-0.89999084444715716"/>
      <name val="Calibri"/>
      <family val="2"/>
      <scheme val="minor"/>
    </font>
    <font>
      <u/>
      <sz val="11"/>
      <color rgb="FF2FA7CC"/>
      <name val="Franklin Gothic Book"/>
      <family val="2"/>
    </font>
    <font>
      <b/>
      <sz val="11"/>
      <color rgb="FF484A4F"/>
      <name val="Franklin Gothic Book"/>
      <family val="2"/>
    </font>
    <font>
      <u/>
      <sz val="11"/>
      <color rgb="FF2FA7CC"/>
      <name val="Calibri"/>
      <family val="2"/>
      <scheme val="minor"/>
    </font>
    <font>
      <sz val="11"/>
      <name val="Calibri"/>
      <family val="2"/>
      <scheme val="minor"/>
    </font>
    <font>
      <sz val="11"/>
      <color rgb="FF484A4F"/>
      <name val="Franklin Gothic Book"/>
    </font>
  </fonts>
  <fills count="9">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008D52"/>
        <bgColor indexed="64"/>
      </patternFill>
    </fill>
    <fill>
      <patternFill patternType="solid">
        <fgColor rgb="FFFFFF00"/>
        <bgColor indexed="64"/>
      </patternFill>
    </fill>
    <fill>
      <patternFill patternType="solid">
        <fgColor rgb="FFE2EFDA"/>
        <bgColor rgb="FF000000"/>
      </patternFill>
    </fill>
  </fills>
  <borders count="40">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theme="9"/>
      </right>
      <top/>
      <bottom/>
      <diagonal/>
    </border>
    <border>
      <left/>
      <right style="thin">
        <color rgb="FF008D52"/>
      </right>
      <top/>
      <bottom/>
      <diagonal/>
    </border>
    <border>
      <left/>
      <right style="thin">
        <color theme="9"/>
      </right>
      <top/>
      <bottom style="thin">
        <color theme="9"/>
      </bottom>
      <diagonal/>
    </border>
    <border>
      <left style="thin">
        <color rgb="FF008D52"/>
      </left>
      <right style="thin">
        <color theme="9"/>
      </right>
      <top style="thin">
        <color rgb="FF000000"/>
      </top>
      <bottom style="thin">
        <color rgb="FF008D52"/>
      </bottom>
      <diagonal/>
    </border>
    <border>
      <left style="thin">
        <color rgb="FF008D52"/>
      </left>
      <right style="thin">
        <color theme="9"/>
      </right>
      <top style="thin">
        <color rgb="FF008D52"/>
      </top>
      <bottom style="thin">
        <color rgb="FF008D52"/>
      </bottom>
      <diagonal/>
    </border>
    <border>
      <left style="thin">
        <color theme="9"/>
      </left>
      <right style="thin">
        <color theme="9"/>
      </right>
      <top style="thin">
        <color rgb="FF008D52"/>
      </top>
      <bottom style="thin">
        <color rgb="FF008D52"/>
      </bottom>
      <diagonal/>
    </border>
    <border>
      <left style="thin">
        <color theme="9"/>
      </left>
      <right style="thin">
        <color rgb="FF008D52"/>
      </right>
      <top style="thin">
        <color rgb="FF008D52"/>
      </top>
      <bottom style="thin">
        <color rgb="FF008D52"/>
      </bottom>
      <diagonal/>
    </border>
    <border>
      <left style="thin">
        <color theme="9"/>
      </left>
      <right style="thin">
        <color rgb="FF008D52"/>
      </right>
      <top/>
      <bottom style="thin">
        <color theme="9"/>
      </bottom>
      <diagonal/>
    </border>
    <border>
      <left style="thin">
        <color theme="9"/>
      </left>
      <right style="thin">
        <color theme="9"/>
      </right>
      <top style="thin">
        <color rgb="FF008D52"/>
      </top>
      <bottom/>
      <diagonal/>
    </border>
    <border>
      <left style="thin">
        <color theme="9"/>
      </left>
      <right style="thin">
        <color rgb="FF008D52"/>
      </right>
      <top style="thin">
        <color rgb="FF008D52"/>
      </top>
      <bottom/>
      <diagonal/>
    </border>
    <border>
      <left style="thin">
        <color theme="9"/>
      </left>
      <right style="thin">
        <color rgb="FF008D52"/>
      </right>
      <top/>
      <bottom style="thin">
        <color rgb="FF008D52"/>
      </bottom>
      <diagonal/>
    </border>
    <border>
      <left style="thin">
        <color rgb="FF484A4F"/>
      </left>
      <right style="thin">
        <color rgb="FF484A4F"/>
      </right>
      <top style="thin">
        <color rgb="FF484A4F"/>
      </top>
      <bottom style="thin">
        <color rgb="FF484A4F"/>
      </bottom>
      <diagonal/>
    </border>
    <border>
      <left style="thin">
        <color indexed="64"/>
      </left>
      <right style="thin">
        <color indexed="64"/>
      </right>
      <top/>
      <bottom style="thin">
        <color indexed="64"/>
      </bottom>
      <diagonal/>
    </border>
    <border>
      <left style="thin">
        <color rgb="FF484A4F"/>
      </left>
      <right style="thin">
        <color rgb="FF484A4F"/>
      </right>
      <top/>
      <bottom style="thin">
        <color rgb="FF484A4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0AD47"/>
      </left>
      <right style="thin">
        <color rgb="FF70AD47"/>
      </right>
      <top style="thin">
        <color rgb="FF008D52"/>
      </top>
      <bottom/>
      <diagonal/>
    </border>
    <border>
      <left style="thin">
        <color rgb="FF70AD47"/>
      </left>
      <right style="thin">
        <color rgb="FF70AD47"/>
      </right>
      <top style="thin">
        <color rgb="FF008D52"/>
      </top>
      <bottom style="thin">
        <color rgb="FF008D52"/>
      </bottom>
      <diagonal/>
    </border>
    <border>
      <left style="thin">
        <color theme="9"/>
      </left>
      <right style="thin">
        <color rgb="FF70AD47"/>
      </right>
      <top style="thin">
        <color rgb="FF008D52"/>
      </top>
      <bottom style="thin">
        <color rgb="FF008D52"/>
      </bottom>
      <diagonal/>
    </border>
    <border>
      <left style="thin">
        <color theme="9"/>
      </left>
      <right/>
      <top style="thin">
        <color rgb="FF008D52"/>
      </top>
      <bottom/>
      <diagonal/>
    </border>
    <border>
      <left style="thin">
        <color rgb="FF484A4F"/>
      </left>
      <right/>
      <top/>
      <bottom style="thin">
        <color rgb="FF484A4F"/>
      </bottom>
      <diagonal/>
    </border>
    <border>
      <left style="thin">
        <color rgb="FF484A4F"/>
      </left>
      <right/>
      <top style="thin">
        <color rgb="FF484A4F"/>
      </top>
      <bottom style="thin">
        <color rgb="FF484A4F"/>
      </bottom>
      <diagonal/>
    </border>
    <border>
      <left style="thin">
        <color rgb="FF008D52"/>
      </left>
      <right style="thin">
        <color rgb="FF008D52"/>
      </right>
      <top style="thin">
        <color theme="9" tint="-0.249977111117893"/>
      </top>
      <bottom style="thin">
        <color theme="9"/>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theme="9"/>
      </left>
      <right style="thin">
        <color theme="9"/>
      </right>
      <top style="thin">
        <color theme="9"/>
      </top>
      <bottom style="thin">
        <color theme="9"/>
      </bottom>
      <diagonal/>
    </border>
    <border>
      <left style="thin">
        <color theme="0"/>
      </left>
      <right style="thin">
        <color theme="0"/>
      </right>
      <top style="thin">
        <color theme="0"/>
      </top>
      <bottom style="thin">
        <color theme="0"/>
      </bottom>
      <diagonal/>
    </border>
  </borders>
  <cellStyleXfs count="3">
    <xf numFmtId="0" fontId="0" fillId="0" borderId="0"/>
    <xf numFmtId="0" fontId="1" fillId="0" borderId="0" applyNumberFormat="0" applyFill="0" applyBorder="0" applyAlignment="0" applyProtection="0"/>
    <xf numFmtId="43" fontId="27" fillId="0" borderId="0" applyFont="0" applyFill="0" applyBorder="0" applyAlignment="0" applyProtection="0"/>
  </cellStyleXfs>
  <cellXfs count="211">
    <xf numFmtId="0" fontId="0" fillId="0" borderId="0" xfId="0"/>
    <xf numFmtId="0" fontId="2" fillId="0" borderId="0" xfId="0" applyFont="1"/>
    <xf numFmtId="0" fontId="0" fillId="0" borderId="0" xfId="0" applyAlignment="1">
      <alignment wrapText="1"/>
    </xf>
    <xf numFmtId="0" fontId="0" fillId="2" borderId="0" xfId="0" applyFill="1"/>
    <xf numFmtId="0" fontId="2" fillId="4" borderId="0" xfId="0" applyFont="1" applyFill="1" applyAlignment="1">
      <alignment wrapText="1"/>
    </xf>
    <xf numFmtId="0" fontId="2" fillId="3" borderId="0" xfId="0" applyFont="1" applyFill="1" applyAlignment="1">
      <alignment horizontal="center"/>
    </xf>
    <xf numFmtId="0" fontId="0" fillId="0" borderId="1" xfId="0" applyBorder="1"/>
    <xf numFmtId="0" fontId="0" fillId="0" borderId="2" xfId="0" applyBorder="1" applyAlignment="1">
      <alignment wrapText="1"/>
    </xf>
    <xf numFmtId="0" fontId="0" fillId="0" borderId="3" xfId="0" applyBorder="1"/>
    <xf numFmtId="0" fontId="0" fillId="0" borderId="4" xfId="0" applyBorder="1"/>
    <xf numFmtId="0" fontId="0" fillId="0" borderId="4" xfId="0" applyBorder="1" applyAlignment="1">
      <alignment wrapText="1"/>
    </xf>
    <xf numFmtId="0" fontId="0" fillId="0" borderId="5" xfId="0" applyBorder="1" applyAlignment="1">
      <alignment wrapText="1"/>
    </xf>
    <xf numFmtId="0" fontId="2" fillId="0" borderId="6" xfId="0" applyFont="1" applyBorder="1"/>
    <xf numFmtId="0" fontId="2" fillId="0" borderId="7" xfId="0" applyFont="1" applyBorder="1"/>
    <xf numFmtId="0" fontId="2" fillId="3" borderId="7" xfId="0" applyFont="1" applyFill="1" applyBorder="1" applyAlignment="1">
      <alignment wrapText="1"/>
    </xf>
    <xf numFmtId="0" fontId="2" fillId="3" borderId="8" xfId="0" applyFont="1" applyFill="1" applyBorder="1" applyAlignment="1">
      <alignment wrapText="1"/>
    </xf>
    <xf numFmtId="0" fontId="3" fillId="0" borderId="0" xfId="0" applyFont="1" applyAlignment="1">
      <alignment wrapText="1"/>
    </xf>
    <xf numFmtId="0" fontId="4" fillId="0" borderId="9" xfId="0" applyFont="1" applyBorder="1" applyAlignment="1">
      <alignment wrapText="1"/>
    </xf>
    <xf numFmtId="0" fontId="3" fillId="0" borderId="9" xfId="0" applyFont="1" applyBorder="1" applyAlignment="1">
      <alignment wrapText="1"/>
    </xf>
    <xf numFmtId="0" fontId="3" fillId="0" borderId="9" xfId="0" applyFont="1" applyBorder="1"/>
    <xf numFmtId="14" fontId="3" fillId="0" borderId="9" xfId="0" applyNumberFormat="1" applyFont="1" applyBorder="1"/>
    <xf numFmtId="0" fontId="5" fillId="0" borderId="9" xfId="1" applyFont="1" applyBorder="1" applyAlignment="1">
      <alignment wrapText="1"/>
    </xf>
    <xf numFmtId="0" fontId="3" fillId="5" borderId="9" xfId="0" applyFont="1" applyFill="1" applyBorder="1" applyAlignment="1">
      <alignment wrapText="1"/>
    </xf>
    <xf numFmtId="0" fontId="3" fillId="5" borderId="9" xfId="0" applyFont="1" applyFill="1" applyBorder="1"/>
    <xf numFmtId="14" fontId="3" fillId="5" borderId="9" xfId="0" applyNumberFormat="1" applyFont="1" applyFill="1" applyBorder="1"/>
    <xf numFmtId="0" fontId="5" fillId="5" borderId="9" xfId="1" applyFont="1" applyFill="1" applyBorder="1" applyAlignment="1">
      <alignment wrapText="1"/>
    </xf>
    <xf numFmtId="14" fontId="6" fillId="5" borderId="9" xfId="0" applyNumberFormat="1" applyFont="1" applyFill="1" applyBorder="1" applyAlignment="1">
      <alignment wrapText="1"/>
    </xf>
    <xf numFmtId="14" fontId="8" fillId="0" borderId="10" xfId="0" applyNumberFormat="1" applyFont="1" applyBorder="1" applyAlignment="1">
      <alignment wrapText="1"/>
    </xf>
    <xf numFmtId="14" fontId="0" fillId="0" borderId="0" xfId="0" applyNumberFormat="1"/>
    <xf numFmtId="0" fontId="0" fillId="2" borderId="0" xfId="0" applyFill="1" applyAlignment="1">
      <alignment wrapText="1"/>
    </xf>
    <xf numFmtId="0" fontId="9" fillId="2" borderId="0" xfId="0" applyFont="1" applyFill="1"/>
    <xf numFmtId="0" fontId="3" fillId="0" borderId="0" xfId="0" applyFont="1"/>
    <xf numFmtId="0" fontId="12" fillId="0" borderId="10" xfId="0" applyFont="1" applyBorder="1" applyAlignment="1">
      <alignment wrapText="1"/>
    </xf>
    <xf numFmtId="0" fontId="12" fillId="0" borderId="10" xfId="0" applyFont="1" applyBorder="1"/>
    <xf numFmtId="14" fontId="12" fillId="0" borderId="10" xfId="0" applyNumberFormat="1" applyFont="1" applyBorder="1" applyAlignment="1">
      <alignment wrapText="1"/>
    </xf>
    <xf numFmtId="1" fontId="3" fillId="0" borderId="10" xfId="0" applyNumberFormat="1" applyFont="1" applyBorder="1"/>
    <xf numFmtId="0" fontId="3" fillId="0" borderId="10" xfId="0" applyFont="1" applyBorder="1"/>
    <xf numFmtId="0" fontId="3" fillId="0" borderId="10" xfId="0" applyFont="1" applyBorder="1" applyAlignment="1">
      <alignment wrapText="1"/>
    </xf>
    <xf numFmtId="0" fontId="0" fillId="0" borderId="0" xfId="0" applyAlignment="1">
      <alignment horizontal="right" wrapText="1"/>
    </xf>
    <xf numFmtId="14" fontId="3" fillId="0" borderId="10" xfId="0" applyNumberFormat="1" applyFont="1" applyBorder="1"/>
    <xf numFmtId="0" fontId="9" fillId="2" borderId="0" xfId="0" applyFont="1" applyFill="1" applyAlignment="1">
      <alignment wrapText="1"/>
    </xf>
    <xf numFmtId="0" fontId="13" fillId="2" borderId="0" xfId="0" applyFont="1" applyFill="1"/>
    <xf numFmtId="0" fontId="2" fillId="2" borderId="0" xfId="0" applyFont="1" applyFill="1" applyAlignment="1">
      <alignment horizontal="left"/>
    </xf>
    <xf numFmtId="0" fontId="11" fillId="4" borderId="10" xfId="0" applyFont="1" applyFill="1" applyBorder="1" applyAlignment="1">
      <alignment horizontal="left" wrapText="1"/>
    </xf>
    <xf numFmtId="0" fontId="11" fillId="4" borderId="10" xfId="0" applyFont="1" applyFill="1" applyBorder="1" applyAlignment="1">
      <alignment horizontal="left"/>
    </xf>
    <xf numFmtId="0" fontId="4" fillId="4" borderId="10" xfId="0" applyFont="1" applyFill="1" applyBorder="1" applyAlignment="1">
      <alignment horizontal="left" wrapText="1"/>
    </xf>
    <xf numFmtId="0" fontId="3" fillId="0" borderId="0" xfId="0" applyFont="1" applyAlignment="1">
      <alignment horizontal="left"/>
    </xf>
    <xf numFmtId="0" fontId="13" fillId="2" borderId="0" xfId="0" applyFont="1" applyFill="1" applyAlignment="1">
      <alignment horizontal="left" vertical="center"/>
    </xf>
    <xf numFmtId="0" fontId="2" fillId="2" borderId="0" xfId="0" applyFont="1" applyFill="1" applyAlignment="1">
      <alignment horizontal="left" vertical="center"/>
    </xf>
    <xf numFmtId="0" fontId="0" fillId="2" borderId="0" xfId="0" applyFill="1" applyAlignment="1">
      <alignment horizontal="left" vertical="top" wrapText="1"/>
    </xf>
    <xf numFmtId="0" fontId="14" fillId="2" borderId="0" xfId="0" applyFont="1" applyFill="1" applyAlignment="1">
      <alignment horizontal="left" vertical="center"/>
    </xf>
    <xf numFmtId="0" fontId="0" fillId="2" borderId="0" xfId="0" applyFill="1" applyAlignment="1">
      <alignment horizontal="right"/>
    </xf>
    <xf numFmtId="0" fontId="9" fillId="6" borderId="0" xfId="0" applyFont="1" applyFill="1"/>
    <xf numFmtId="0" fontId="10" fillId="6" borderId="0" xfId="0" applyFont="1" applyFill="1" applyAlignment="1">
      <alignment vertical="center"/>
    </xf>
    <xf numFmtId="0" fontId="13" fillId="2" borderId="12" xfId="0" applyFont="1" applyFill="1" applyBorder="1"/>
    <xf numFmtId="0" fontId="0" fillId="2" borderId="12" xfId="0" applyFill="1" applyBorder="1" applyAlignment="1">
      <alignment horizontal="left"/>
    </xf>
    <xf numFmtId="0" fontId="17" fillId="2" borderId="0" xfId="0" applyFont="1" applyFill="1" applyAlignment="1">
      <alignment horizontal="left" vertical="center"/>
    </xf>
    <xf numFmtId="0" fontId="19" fillId="2" borderId="0" xfId="0" applyFont="1" applyFill="1" applyAlignment="1">
      <alignment horizontal="left"/>
    </xf>
    <xf numFmtId="0" fontId="22" fillId="2" borderId="15" xfId="0" applyFont="1" applyFill="1" applyBorder="1" applyAlignment="1">
      <alignment horizontal="center"/>
    </xf>
    <xf numFmtId="1" fontId="22" fillId="2" borderId="19" xfId="0" applyNumberFormat="1" applyFont="1" applyFill="1" applyBorder="1" applyAlignment="1">
      <alignment horizontal="center"/>
    </xf>
    <xf numFmtId="1" fontId="22" fillId="0" borderId="19" xfId="0" applyNumberFormat="1" applyFont="1" applyBorder="1" applyAlignment="1">
      <alignment horizontal="center" wrapText="1"/>
    </xf>
    <xf numFmtId="0" fontId="22" fillId="2" borderId="20" xfId="0" applyFont="1" applyFill="1" applyBorder="1" applyAlignment="1">
      <alignment horizontal="center"/>
    </xf>
    <xf numFmtId="1" fontId="22" fillId="0" borderId="16" xfId="0" applyNumberFormat="1" applyFont="1" applyBorder="1" applyAlignment="1">
      <alignment horizontal="center" wrapText="1"/>
    </xf>
    <xf numFmtId="0" fontId="23" fillId="6" borderId="9" xfId="0" applyFont="1" applyFill="1" applyBorder="1" applyAlignment="1">
      <alignment horizontal="center" vertical="center" wrapText="1"/>
    </xf>
    <xf numFmtId="0" fontId="24" fillId="0" borderId="22" xfId="0" applyFont="1" applyBorder="1"/>
    <xf numFmtId="0" fontId="0" fillId="6" borderId="10" xfId="0" applyFill="1" applyBorder="1" applyAlignment="1">
      <alignment horizontal="right"/>
    </xf>
    <xf numFmtId="0" fontId="0" fillId="6" borderId="10" xfId="0" applyFill="1" applyBorder="1"/>
    <xf numFmtId="0" fontId="15" fillId="6" borderId="10" xfId="0" applyFont="1" applyFill="1" applyBorder="1" applyAlignment="1">
      <alignment horizontal="left" vertical="center" wrapText="1"/>
    </xf>
    <xf numFmtId="0" fontId="14" fillId="6" borderId="10" xfId="0" applyFont="1" applyFill="1" applyBorder="1" applyAlignment="1">
      <alignment horizontal="center" vertical="center" wrapText="1"/>
    </xf>
    <xf numFmtId="0" fontId="14" fillId="6" borderId="10" xfId="0" applyFont="1" applyFill="1" applyBorder="1" applyAlignment="1">
      <alignment horizontal="left" vertical="center"/>
    </xf>
    <xf numFmtId="0" fontId="2" fillId="6" borderId="10" xfId="0" applyFont="1" applyFill="1" applyBorder="1" applyAlignment="1">
      <alignment horizontal="left"/>
    </xf>
    <xf numFmtId="0" fontId="9" fillId="6" borderId="10" xfId="0" applyFont="1" applyFill="1" applyBorder="1"/>
    <xf numFmtId="0" fontId="20" fillId="4" borderId="24" xfId="0" applyFont="1" applyFill="1" applyBorder="1" applyAlignment="1">
      <alignment horizontal="left" vertical="top" wrapText="1"/>
    </xf>
    <xf numFmtId="0" fontId="20" fillId="4" borderId="24" xfId="0" applyFont="1" applyFill="1" applyBorder="1" applyAlignment="1">
      <alignment vertical="top" wrapText="1"/>
    </xf>
    <xf numFmtId="0" fontId="20" fillId="4" borderId="24" xfId="0" applyFont="1" applyFill="1" applyBorder="1" applyAlignment="1">
      <alignment vertical="top"/>
    </xf>
    <xf numFmtId="0" fontId="26" fillId="2" borderId="0" xfId="0" applyFont="1" applyFill="1"/>
    <xf numFmtId="0" fontId="16" fillId="2" borderId="0" xfId="0" applyFont="1" applyFill="1" applyAlignment="1">
      <alignment horizontal="center" vertical="center" wrapText="1"/>
    </xf>
    <xf numFmtId="0" fontId="20" fillId="2" borderId="0" xfId="0" applyFont="1" applyFill="1" applyAlignment="1">
      <alignment horizontal="left"/>
    </xf>
    <xf numFmtId="0" fontId="17" fillId="2" borderId="0" xfId="0" applyFont="1" applyFill="1"/>
    <xf numFmtId="165" fontId="24" fillId="0" borderId="22" xfId="2" applyNumberFormat="1" applyFont="1" applyFill="1" applyBorder="1" applyAlignment="1">
      <alignment wrapText="1"/>
    </xf>
    <xf numFmtId="0" fontId="0" fillId="2" borderId="0" xfId="0" applyFill="1" applyAlignment="1">
      <alignment horizontal="left"/>
    </xf>
    <xf numFmtId="0" fontId="24" fillId="2" borderId="0" xfId="0" applyFont="1" applyFill="1" applyAlignment="1">
      <alignment horizontal="center"/>
    </xf>
    <xf numFmtId="0" fontId="22" fillId="2" borderId="14" xfId="0" applyFont="1" applyFill="1" applyBorder="1" applyAlignment="1">
      <alignment horizontal="center"/>
    </xf>
    <xf numFmtId="0" fontId="22" fillId="2" borderId="11" xfId="0" applyFont="1" applyFill="1" applyBorder="1" applyAlignment="1">
      <alignment horizontal="center"/>
    </xf>
    <xf numFmtId="0" fontId="22" fillId="4" borderId="13" xfId="0" applyFont="1" applyFill="1" applyBorder="1" applyAlignment="1">
      <alignment horizontal="center"/>
    </xf>
    <xf numFmtId="0" fontId="22" fillId="4" borderId="18" xfId="0" applyFont="1" applyFill="1" applyBorder="1" applyAlignment="1">
      <alignment horizontal="center"/>
    </xf>
    <xf numFmtId="0" fontId="2" fillId="2" borderId="0" xfId="0" applyFont="1" applyFill="1" applyAlignment="1">
      <alignment horizontal="center" wrapText="1"/>
    </xf>
    <xf numFmtId="0" fontId="22" fillId="0" borderId="28" xfId="0" applyFont="1" applyBorder="1" applyAlignment="1">
      <alignment horizontal="center" wrapText="1"/>
    </xf>
    <xf numFmtId="0" fontId="22" fillId="0" borderId="29" xfId="0" applyFont="1" applyBorder="1" applyAlignment="1">
      <alignment horizontal="center" wrapText="1"/>
    </xf>
    <xf numFmtId="0" fontId="21" fillId="2" borderId="0" xfId="0" applyFont="1" applyFill="1" applyAlignment="1">
      <alignment horizontal="left"/>
    </xf>
    <xf numFmtId="0" fontId="25" fillId="0" borderId="22" xfId="1" applyFont="1" applyFill="1" applyBorder="1" applyAlignment="1">
      <alignment wrapText="1"/>
    </xf>
    <xf numFmtId="0" fontId="24" fillId="0" borderId="22" xfId="0" applyFont="1" applyBorder="1" applyAlignment="1">
      <alignment wrapText="1"/>
    </xf>
    <xf numFmtId="0" fontId="21" fillId="2" borderId="0" xfId="0" applyFont="1" applyFill="1" applyAlignment="1">
      <alignment vertical="top" wrapText="1"/>
    </xf>
    <xf numFmtId="0" fontId="24" fillId="0" borderId="22" xfId="1" applyNumberFormat="1" applyFont="1" applyFill="1" applyBorder="1" applyAlignment="1">
      <alignment wrapText="1"/>
    </xf>
    <xf numFmtId="0" fontId="32" fillId="0" borderId="0" xfId="0" applyFont="1" applyAlignment="1">
      <alignment wrapText="1"/>
    </xf>
    <xf numFmtId="0" fontId="32" fillId="2" borderId="0" xfId="0" applyFont="1" applyFill="1"/>
    <xf numFmtId="0" fontId="32" fillId="6" borderId="10" xfId="0" applyFont="1" applyFill="1" applyBorder="1"/>
    <xf numFmtId="0" fontId="10" fillId="2" borderId="0" xfId="0" applyFont="1" applyFill="1" applyAlignment="1">
      <alignment vertical="center"/>
    </xf>
    <xf numFmtId="0" fontId="12" fillId="0" borderId="0" xfId="0" applyFont="1" applyAlignment="1">
      <alignment wrapText="1"/>
    </xf>
    <xf numFmtId="1" fontId="22" fillId="2" borderId="30" xfId="0" applyNumberFormat="1" applyFont="1" applyFill="1" applyBorder="1" applyAlignment="1">
      <alignment horizontal="center"/>
    </xf>
    <xf numFmtId="1" fontId="22" fillId="0" borderId="31" xfId="0" applyNumberFormat="1" applyFont="1" applyBorder="1" applyAlignment="1">
      <alignment horizontal="center" wrapText="1"/>
    </xf>
    <xf numFmtId="1" fontId="22" fillId="4" borderId="18" xfId="0" applyNumberFormat="1" applyFont="1" applyFill="1" applyBorder="1" applyAlignment="1">
      <alignment horizontal="center"/>
    </xf>
    <xf numFmtId="0" fontId="9" fillId="6" borderId="25" xfId="0" applyFont="1" applyFill="1" applyBorder="1"/>
    <xf numFmtId="0" fontId="20" fillId="4" borderId="32" xfId="0" applyFont="1" applyFill="1" applyBorder="1" applyAlignment="1">
      <alignment vertical="top" wrapText="1"/>
    </xf>
    <xf numFmtId="0" fontId="24" fillId="0" borderId="33" xfId="1" applyNumberFormat="1" applyFont="1" applyFill="1" applyBorder="1" applyAlignment="1">
      <alignment wrapText="1"/>
    </xf>
    <xf numFmtId="1" fontId="22" fillId="4" borderId="34" xfId="0" applyNumberFormat="1" applyFont="1" applyFill="1" applyBorder="1" applyAlignment="1">
      <alignment horizontal="center"/>
    </xf>
    <xf numFmtId="0" fontId="33" fillId="2" borderId="0" xfId="0" applyFont="1" applyFill="1"/>
    <xf numFmtId="0" fontId="15" fillId="2" borderId="0" xfId="0" applyFont="1" applyFill="1" applyAlignment="1">
      <alignment vertical="center" wrapText="1"/>
    </xf>
    <xf numFmtId="0" fontId="15" fillId="2" borderId="0" xfId="0" applyFont="1" applyFill="1" applyAlignment="1">
      <alignment horizontal="center" vertical="center" wrapText="1"/>
    </xf>
    <xf numFmtId="0" fontId="0" fillId="6" borderId="0" xfId="0" applyFill="1"/>
    <xf numFmtId="0" fontId="14" fillId="6" borderId="0" xfId="0" applyFont="1" applyFill="1" applyAlignment="1">
      <alignment horizontal="center" vertical="center" wrapText="1"/>
    </xf>
    <xf numFmtId="0" fontId="15" fillId="6" borderId="0" xfId="0" applyFont="1" applyFill="1" applyAlignment="1">
      <alignment horizontal="left" vertical="center" wrapText="1"/>
    </xf>
    <xf numFmtId="0" fontId="14" fillId="6" borderId="0" xfId="0" applyFont="1" applyFill="1" applyAlignment="1">
      <alignment horizontal="left" vertical="center"/>
    </xf>
    <xf numFmtId="0" fontId="20" fillId="4" borderId="22" xfId="0" applyFont="1" applyFill="1" applyBorder="1" applyAlignment="1">
      <alignment vertical="top" wrapText="1"/>
    </xf>
    <xf numFmtId="14" fontId="24" fillId="0" borderId="22" xfId="0" applyNumberFormat="1" applyFont="1" applyBorder="1"/>
    <xf numFmtId="0" fontId="24" fillId="0" borderId="23" xfId="0" applyFont="1" applyBorder="1"/>
    <xf numFmtId="14" fontId="24" fillId="0" borderId="10" xfId="0" applyNumberFormat="1" applyFont="1" applyBorder="1"/>
    <xf numFmtId="0" fontId="0" fillId="2" borderId="10" xfId="0" applyFill="1" applyBorder="1"/>
    <xf numFmtId="0" fontId="0" fillId="0" borderId="10" xfId="0" applyBorder="1"/>
    <xf numFmtId="0" fontId="34" fillId="0" borderId="22" xfId="1" applyFont="1" applyFill="1" applyBorder="1" applyProtection="1"/>
    <xf numFmtId="14" fontId="2" fillId="2" borderId="0" xfId="0" applyNumberFormat="1" applyFont="1" applyFill="1" applyAlignment="1">
      <alignment horizontal="left"/>
    </xf>
    <xf numFmtId="0" fontId="24" fillId="0" borderId="0" xfId="1" applyNumberFormat="1" applyFont="1" applyFill="1" applyBorder="1" applyAlignment="1">
      <alignment wrapText="1"/>
    </xf>
    <xf numFmtId="0" fontId="35" fillId="4" borderId="22" xfId="0" applyFont="1" applyFill="1" applyBorder="1" applyAlignment="1">
      <alignment vertical="top" wrapText="1"/>
    </xf>
    <xf numFmtId="0" fontId="24" fillId="7" borderId="22" xfId="0" applyFont="1" applyFill="1" applyBorder="1" applyAlignment="1">
      <alignment wrapText="1"/>
    </xf>
    <xf numFmtId="0" fontId="34" fillId="0" borderId="22" xfId="1" applyFont="1" applyFill="1" applyBorder="1"/>
    <xf numFmtId="0" fontId="36" fillId="0" borderId="22" xfId="1" applyFont="1" applyFill="1" applyBorder="1"/>
    <xf numFmtId="2" fontId="22" fillId="2" borderId="16" xfId="0" applyNumberFormat="1" applyFont="1" applyFill="1" applyBorder="1" applyAlignment="1">
      <alignment horizontal="center"/>
    </xf>
    <xf numFmtId="2" fontId="22" fillId="2" borderId="19" xfId="0" applyNumberFormat="1" applyFont="1" applyFill="1" applyBorder="1" applyAlignment="1">
      <alignment horizontal="center"/>
    </xf>
    <xf numFmtId="2" fontId="22" fillId="0" borderId="19" xfId="0" applyNumberFormat="1" applyFont="1" applyBorder="1" applyAlignment="1">
      <alignment horizontal="center" wrapText="1"/>
    </xf>
    <xf numFmtId="2" fontId="22" fillId="0" borderId="16" xfId="0" applyNumberFormat="1" applyFont="1" applyBorder="1" applyAlignment="1">
      <alignment horizontal="center" wrapText="1"/>
    </xf>
    <xf numFmtId="2" fontId="22" fillId="2" borderId="20" xfId="0" applyNumberFormat="1" applyFont="1" applyFill="1" applyBorder="1" applyAlignment="1">
      <alignment horizontal="center"/>
    </xf>
    <xf numFmtId="2" fontId="22" fillId="2" borderId="17" xfId="0" applyNumberFormat="1" applyFont="1" applyFill="1" applyBorder="1" applyAlignment="1">
      <alignment horizontal="center"/>
    </xf>
    <xf numFmtId="2" fontId="22" fillId="4" borderId="21" xfId="0" applyNumberFormat="1" applyFont="1" applyFill="1" applyBorder="1" applyAlignment="1">
      <alignment horizontal="center"/>
    </xf>
    <xf numFmtId="2" fontId="22" fillId="0" borderId="28" xfId="0" applyNumberFormat="1" applyFont="1" applyBorder="1" applyAlignment="1">
      <alignment horizontal="center" wrapText="1"/>
    </xf>
    <xf numFmtId="2" fontId="22" fillId="0" borderId="29" xfId="0" applyNumberFormat="1" applyFont="1" applyBorder="1" applyAlignment="1">
      <alignment horizontal="center" wrapText="1"/>
    </xf>
    <xf numFmtId="0" fontId="22" fillId="2" borderId="19" xfId="0" applyFont="1" applyFill="1" applyBorder="1" applyAlignment="1">
      <alignment horizontal="center"/>
    </xf>
    <xf numFmtId="0" fontId="22" fillId="2" borderId="16" xfId="0" applyFont="1" applyFill="1" applyBorder="1" applyAlignment="1">
      <alignment horizontal="center"/>
    </xf>
    <xf numFmtId="0" fontId="22" fillId="0" borderId="19" xfId="0" applyFont="1" applyBorder="1" applyAlignment="1">
      <alignment horizontal="center" wrapText="1"/>
    </xf>
    <xf numFmtId="0" fontId="22" fillId="0" borderId="16" xfId="0" applyFont="1" applyBorder="1" applyAlignment="1">
      <alignment horizontal="center" wrapText="1"/>
    </xf>
    <xf numFmtId="0" fontId="24" fillId="0" borderId="33" xfId="0" applyFont="1" applyBorder="1" applyAlignment="1">
      <alignment wrapText="1"/>
    </xf>
    <xf numFmtId="0" fontId="25" fillId="0" borderId="0" xfId="1" applyFont="1" applyFill="1" applyBorder="1" applyAlignment="1">
      <alignment wrapText="1"/>
    </xf>
    <xf numFmtId="0" fontId="36" fillId="0" borderId="22" xfId="1" applyFont="1" applyFill="1" applyBorder="1" applyProtection="1"/>
    <xf numFmtId="0" fontId="24" fillId="7" borderId="22" xfId="0" applyFont="1" applyFill="1" applyBorder="1" applyAlignment="1">
      <alignment horizontal="left" wrapText="1"/>
    </xf>
    <xf numFmtId="0" fontId="24" fillId="7" borderId="22" xfId="0" applyFont="1" applyFill="1" applyBorder="1"/>
    <xf numFmtId="0" fontId="24" fillId="7" borderId="22" xfId="0" applyFont="1" applyFill="1" applyBorder="1" applyAlignment="1">
      <alignment horizontal="right" wrapText="1"/>
    </xf>
    <xf numFmtId="165" fontId="24" fillId="7" borderId="22" xfId="2" applyNumberFormat="1" applyFont="1" applyFill="1" applyBorder="1" applyAlignment="1">
      <alignment wrapText="1"/>
    </xf>
    <xf numFmtId="14" fontId="24" fillId="7" borderId="22" xfId="0" applyNumberFormat="1" applyFont="1" applyFill="1" applyBorder="1" applyAlignment="1">
      <alignment wrapText="1"/>
    </xf>
    <xf numFmtId="14" fontId="24" fillId="7" borderId="22" xfId="0" applyNumberFormat="1" applyFont="1" applyFill="1" applyBorder="1" applyAlignment="1">
      <alignment horizontal="right" wrapText="1"/>
    </xf>
    <xf numFmtId="1" fontId="24" fillId="7" borderId="22" xfId="0" applyNumberFormat="1" applyFont="1" applyFill="1" applyBorder="1" applyAlignment="1">
      <alignment horizontal="right"/>
    </xf>
    <xf numFmtId="0" fontId="25" fillId="7" borderId="22" xfId="1" applyFont="1" applyFill="1" applyBorder="1" applyAlignment="1">
      <alignment wrapText="1"/>
    </xf>
    <xf numFmtId="0" fontId="36" fillId="0" borderId="22" xfId="1" applyFont="1" applyBorder="1"/>
    <xf numFmtId="2" fontId="22" fillId="4" borderId="18" xfId="0" applyNumberFormat="1" applyFont="1" applyFill="1" applyBorder="1" applyAlignment="1">
      <alignment horizontal="center"/>
    </xf>
    <xf numFmtId="14" fontId="24" fillId="7" borderId="22" xfId="0" applyNumberFormat="1" applyFont="1" applyFill="1" applyBorder="1" applyAlignment="1">
      <alignment horizontal="right"/>
    </xf>
    <xf numFmtId="1" fontId="24" fillId="7" borderId="22" xfId="0" applyNumberFormat="1" applyFont="1" applyFill="1" applyBorder="1"/>
    <xf numFmtId="14" fontId="24" fillId="7" borderId="22" xfId="0" applyNumberFormat="1" applyFont="1" applyFill="1" applyBorder="1" applyAlignment="1">
      <alignment horizontal="left" wrapText="1"/>
    </xf>
    <xf numFmtId="0" fontId="24" fillId="0" borderId="22" xfId="0" applyFont="1" applyBorder="1" applyAlignment="1">
      <alignment horizontal="left" wrapText="1"/>
    </xf>
    <xf numFmtId="0" fontId="24" fillId="0" borderId="22" xfId="0" applyFont="1" applyBorder="1" applyAlignment="1">
      <alignment horizontal="right" wrapText="1"/>
    </xf>
    <xf numFmtId="14" fontId="24" fillId="0" borderId="22" xfId="0" applyNumberFormat="1" applyFont="1" applyBorder="1" applyAlignment="1">
      <alignment wrapText="1"/>
    </xf>
    <xf numFmtId="14" fontId="24" fillId="0" borderId="22" xfId="0" applyNumberFormat="1" applyFont="1" applyBorder="1" applyAlignment="1">
      <alignment horizontal="right" wrapText="1"/>
    </xf>
    <xf numFmtId="1" fontId="24" fillId="0" borderId="22" xfId="0" applyNumberFormat="1" applyFont="1" applyBorder="1" applyAlignment="1">
      <alignment horizontal="right"/>
    </xf>
    <xf numFmtId="14" fontId="24" fillId="0" borderId="22" xfId="0" applyNumberFormat="1" applyFont="1" applyBorder="1" applyAlignment="1">
      <alignment horizontal="right"/>
    </xf>
    <xf numFmtId="1" fontId="24" fillId="0" borderId="22" xfId="0" applyNumberFormat="1" applyFont="1" applyBorder="1"/>
    <xf numFmtId="14" fontId="24" fillId="0" borderId="22" xfId="0" applyNumberFormat="1" applyFont="1" applyBorder="1" applyAlignment="1">
      <alignment horizontal="left" wrapText="1"/>
    </xf>
    <xf numFmtId="1" fontId="24" fillId="0" borderId="22" xfId="0" applyNumberFormat="1" applyFont="1" applyBorder="1" applyAlignment="1">
      <alignment wrapText="1"/>
    </xf>
    <xf numFmtId="164" fontId="24" fillId="0" borderId="22" xfId="0" applyNumberFormat="1" applyFont="1" applyBorder="1" applyAlignment="1">
      <alignment horizontal="left"/>
    </xf>
    <xf numFmtId="14" fontId="29" fillId="0" borderId="22" xfId="0" applyNumberFormat="1" applyFont="1" applyBorder="1" applyAlignment="1">
      <alignment horizontal="right"/>
    </xf>
    <xf numFmtId="14" fontId="29" fillId="0" borderId="22" xfId="0" applyNumberFormat="1" applyFont="1" applyBorder="1" applyAlignment="1">
      <alignment horizontal="right" wrapText="1"/>
    </xf>
    <xf numFmtId="2" fontId="24" fillId="0" borderId="22" xfId="0" applyNumberFormat="1" applyFont="1" applyBorder="1" applyAlignment="1">
      <alignment horizontal="right" wrapText="1"/>
    </xf>
    <xf numFmtId="0" fontId="24" fillId="7" borderId="22" xfId="0" applyFont="1" applyFill="1" applyBorder="1" applyAlignment="1">
      <alignment horizontal="left"/>
    </xf>
    <xf numFmtId="0" fontId="24" fillId="7" borderId="22" xfId="0" applyFont="1" applyFill="1" applyBorder="1" applyAlignment="1">
      <alignment horizontal="right"/>
    </xf>
    <xf numFmtId="0" fontId="24" fillId="0" borderId="0" xfId="0" applyFont="1" applyAlignment="1">
      <alignment wrapText="1"/>
    </xf>
    <xf numFmtId="0" fontId="24" fillId="0" borderId="0" xfId="0" applyFont="1"/>
    <xf numFmtId="0" fontId="36" fillId="0" borderId="22" xfId="0" applyFont="1" applyBorder="1"/>
    <xf numFmtId="14" fontId="24" fillId="7" borderId="22" xfId="0" applyNumberFormat="1" applyFont="1" applyFill="1" applyBorder="1"/>
    <xf numFmtId="0" fontId="36" fillId="7" borderId="22" xfId="0" applyFont="1" applyFill="1" applyBorder="1"/>
    <xf numFmtId="0" fontId="24" fillId="0" borderId="22" xfId="0" applyFont="1" applyBorder="1" applyAlignment="1">
      <alignment horizontal="left"/>
    </xf>
    <xf numFmtId="1" fontId="24" fillId="0" borderId="22" xfId="0" applyNumberFormat="1" applyFont="1" applyBorder="1" applyAlignment="1">
      <alignment horizontal="right" wrapText="1"/>
    </xf>
    <xf numFmtId="0" fontId="24" fillId="0" borderId="22" xfId="1" applyFont="1" applyFill="1" applyBorder="1" applyAlignment="1">
      <alignment wrapText="1"/>
    </xf>
    <xf numFmtId="0" fontId="32" fillId="0" borderId="22" xfId="0" applyFont="1" applyBorder="1" applyAlignment="1">
      <alignment wrapText="1"/>
    </xf>
    <xf numFmtId="0" fontId="0" fillId="0" borderId="39" xfId="0" applyBorder="1"/>
    <xf numFmtId="0" fontId="1" fillId="7" borderId="22" xfId="1" applyFill="1" applyBorder="1" applyAlignment="1">
      <alignment wrapText="1"/>
    </xf>
    <xf numFmtId="164" fontId="24" fillId="7" borderId="22" xfId="0" applyNumberFormat="1" applyFont="1" applyFill="1" applyBorder="1" applyAlignment="1">
      <alignment horizontal="left"/>
    </xf>
    <xf numFmtId="0" fontId="1" fillId="0" borderId="22" xfId="1" applyFill="1" applyBorder="1" applyProtection="1"/>
    <xf numFmtId="0" fontId="1" fillId="0" borderId="22" xfId="1" applyFill="1" applyBorder="1"/>
    <xf numFmtId="3" fontId="24" fillId="7" borderId="22" xfId="0" applyNumberFormat="1" applyFont="1" applyFill="1" applyBorder="1" applyAlignment="1">
      <alignment wrapText="1"/>
    </xf>
    <xf numFmtId="0" fontId="24" fillId="0" borderId="22" xfId="0" applyFont="1" applyBorder="1" applyAlignment="1">
      <alignment horizontal="right"/>
    </xf>
    <xf numFmtId="0" fontId="1" fillId="7" borderId="22" xfId="1" applyFill="1" applyBorder="1"/>
    <xf numFmtId="14" fontId="29" fillId="7" borderId="22" xfId="0" applyNumberFormat="1" applyFont="1" applyFill="1" applyBorder="1" applyAlignment="1">
      <alignment horizontal="right"/>
    </xf>
    <xf numFmtId="0" fontId="37" fillId="2" borderId="0" xfId="0" applyFont="1" applyFill="1"/>
    <xf numFmtId="166" fontId="37" fillId="2" borderId="0" xfId="0" applyNumberFormat="1" applyFont="1" applyFill="1"/>
    <xf numFmtId="0" fontId="38" fillId="8" borderId="38" xfId="0" applyFont="1" applyFill="1" applyBorder="1" applyAlignment="1">
      <alignment horizontal="center"/>
    </xf>
    <xf numFmtId="0" fontId="38" fillId="2" borderId="38" xfId="0" applyFont="1" applyFill="1" applyBorder="1" applyAlignment="1">
      <alignment horizontal="center"/>
    </xf>
    <xf numFmtId="0" fontId="19" fillId="2" borderId="0" xfId="0" applyFont="1" applyFill="1"/>
    <xf numFmtId="165" fontId="0" fillId="0" borderId="0" xfId="0" applyNumberFormat="1" applyAlignment="1">
      <alignment wrapText="1"/>
    </xf>
    <xf numFmtId="1" fontId="38" fillId="2" borderId="38" xfId="0" applyNumberFormat="1" applyFont="1" applyFill="1" applyBorder="1" applyAlignment="1">
      <alignment horizontal="center"/>
    </xf>
    <xf numFmtId="0" fontId="38" fillId="0" borderId="38" xfId="0" applyFont="1" applyBorder="1" applyAlignment="1">
      <alignment horizontal="center" wrapText="1"/>
    </xf>
    <xf numFmtId="1" fontId="38" fillId="0" borderId="38" xfId="0" applyNumberFormat="1" applyFont="1" applyBorder="1" applyAlignment="1">
      <alignment horizontal="center" wrapText="1"/>
    </xf>
    <xf numFmtId="0" fontId="38" fillId="4" borderId="38" xfId="0" applyFont="1" applyFill="1" applyBorder="1" applyAlignment="1">
      <alignment horizontal="center"/>
    </xf>
    <xf numFmtId="1" fontId="38" fillId="8" borderId="38" xfId="0" applyNumberFormat="1" applyFont="1" applyFill="1" applyBorder="1" applyAlignment="1">
      <alignment horizontal="center"/>
    </xf>
    <xf numFmtId="0" fontId="18" fillId="2" borderId="0" xfId="0" applyFont="1" applyFill="1" applyAlignment="1">
      <alignment horizontal="center" vertical="center" wrapText="1"/>
    </xf>
    <xf numFmtId="0" fontId="21" fillId="2" borderId="0" xfId="0" applyFont="1" applyFill="1" applyAlignment="1">
      <alignment horizontal="left" wrapText="1"/>
    </xf>
    <xf numFmtId="0" fontId="21" fillId="2" borderId="0" xfId="0" applyFont="1" applyFill="1" applyAlignment="1">
      <alignment horizontal="left" vertical="top" wrapText="1"/>
    </xf>
    <xf numFmtId="0" fontId="2" fillId="3" borderId="0" xfId="0" applyFont="1" applyFill="1" applyAlignment="1">
      <alignment horizontal="center"/>
    </xf>
    <xf numFmtId="0" fontId="2" fillId="4" borderId="0" xfId="0" applyFont="1" applyFill="1" applyAlignment="1">
      <alignment horizontal="center"/>
    </xf>
    <xf numFmtId="0" fontId="30" fillId="7" borderId="35" xfId="0" applyFont="1" applyFill="1" applyBorder="1" applyAlignment="1">
      <alignment horizontal="center"/>
    </xf>
    <xf numFmtId="0" fontId="30" fillId="7" borderId="36" xfId="0" applyFont="1" applyFill="1" applyBorder="1" applyAlignment="1">
      <alignment horizontal="center"/>
    </xf>
    <xf numFmtId="0" fontId="30" fillId="7" borderId="37" xfId="0" applyFont="1" applyFill="1" applyBorder="1" applyAlignment="1">
      <alignment horizontal="center"/>
    </xf>
    <xf numFmtId="0" fontId="30" fillId="7" borderId="25" xfId="0" applyFont="1" applyFill="1" applyBorder="1" applyAlignment="1">
      <alignment horizontal="center"/>
    </xf>
    <xf numFmtId="0" fontId="30" fillId="7" borderId="26" xfId="0" applyFont="1" applyFill="1" applyBorder="1" applyAlignment="1">
      <alignment horizontal="center"/>
    </xf>
    <xf numFmtId="0" fontId="30" fillId="7" borderId="27" xfId="0" applyFont="1" applyFill="1" applyBorder="1" applyAlignment="1">
      <alignment horizontal="center"/>
    </xf>
    <xf numFmtId="0" fontId="31" fillId="2" borderId="0" xfId="0" applyFont="1" applyFill="1" applyAlignment="1">
      <alignment horizontal="center" vertical="center" wrapText="1"/>
    </xf>
  </cellXfs>
  <cellStyles count="3">
    <cellStyle name="Comma" xfId="2" builtinId="3"/>
    <cellStyle name="Hyperlink" xfId="1" builtinId="8"/>
    <cellStyle name="Normal" xfId="0" builtinId="0"/>
  </cellStyles>
  <dxfs count="0"/>
  <tableStyles count="0" defaultTableStyle="TableStyleMedium2" defaultPivotStyle="PivotStyleMedium9"/>
  <colors>
    <mruColors>
      <color rgb="FF484A4F"/>
      <color rgb="FF2FA7CC"/>
      <color rgb="FF008D52"/>
      <color rgb="FFBEE4F0"/>
      <color rgb="FFD1FFEB"/>
      <color rgb="FFBDFF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342900</xdr:colOff>
      <xdr:row>22</xdr:row>
      <xdr:rowOff>57151</xdr:rowOff>
    </xdr:from>
    <xdr:to>
      <xdr:col>7</xdr:col>
      <xdr:colOff>9525</xdr:colOff>
      <xdr:row>29</xdr:row>
      <xdr:rowOff>203200</xdr:rowOff>
    </xdr:to>
    <xdr:sp macro="" textlink="">
      <xdr:nvSpPr>
        <xdr:cNvPr id="19" name="TextBox 2">
          <a:extLst>
            <a:ext uri="{FF2B5EF4-FFF2-40B4-BE49-F238E27FC236}">
              <a16:creationId xmlns:a16="http://schemas.microsoft.com/office/drawing/2014/main" id="{94A1DD62-6AA1-460A-B283-04C72ABA798D}"/>
            </a:ext>
            <a:ext uri="{147F2762-F138-4A5C-976F-8EAC2B608ADB}">
              <a16:predDERef xmlns:a16="http://schemas.microsoft.com/office/drawing/2014/main" pred="{55EBA3DD-D399-4DA5-B908-5899D736833A}"/>
            </a:ext>
          </a:extLst>
        </xdr:cNvPr>
        <xdr:cNvSpPr txBox="1"/>
      </xdr:nvSpPr>
      <xdr:spPr>
        <a:xfrm>
          <a:off x="342900" y="6464301"/>
          <a:ext cx="6981825" cy="2520949"/>
        </a:xfrm>
        <a:prstGeom prst="rect">
          <a:avLst/>
        </a:prstGeom>
        <a:solidFill>
          <a:schemeClr val="lt1"/>
        </a:solidFill>
        <a:ln w="38100" cmpd="sng">
          <a:solidFill>
            <a:srgbClr val="008D5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0" baseline="0">
              <a:solidFill>
                <a:srgbClr val="484A4F"/>
              </a:solidFill>
              <a:latin typeface="Franklin Gothic"/>
            </a:rPr>
            <a:t>This report includes two additional project data tables accessible via the tabs below that include specific project data and that allow users to filter on a range of specific parameters. Due to constraints in Microsoft Word, the tabs cannot be sorted by those parameters.</a:t>
          </a:r>
        </a:p>
        <a:p>
          <a:pPr>
            <a:spcBef>
              <a:spcPts val="600"/>
            </a:spcBef>
          </a:pPr>
          <a:r>
            <a:rPr lang="en-US" sz="1200" b="1" baseline="0">
              <a:solidFill>
                <a:srgbClr val="484A4F"/>
              </a:solidFill>
              <a:latin typeface="Franklin Gothic"/>
            </a:rPr>
            <a:t>CSP Project Data</a:t>
          </a:r>
          <a:br>
            <a:rPr lang="en-US" sz="1200" b="1" baseline="0">
              <a:solidFill>
                <a:srgbClr val="484A4F"/>
              </a:solidFill>
              <a:latin typeface="Franklin Gothic"/>
            </a:rPr>
          </a:br>
          <a:r>
            <a:rPr lang="en-US" sz="1200" b="0" baseline="0">
              <a:solidFill>
                <a:srgbClr val="484A4F"/>
              </a:solidFill>
              <a:latin typeface="Franklin Gothic"/>
            </a:rPr>
            <a:t>This sheet provides a range of specific data for all Pre-Certified, Certified and Operational projects in the Program. Each column in the table allows for users to sort the projects on specific parameters.</a:t>
          </a:r>
        </a:p>
        <a:p>
          <a:pPr>
            <a:spcBef>
              <a:spcPts val="600"/>
            </a:spcBef>
          </a:pPr>
          <a:r>
            <a:rPr lang="en-US" sz="1200" b="1" baseline="0">
              <a:solidFill>
                <a:srgbClr val="484A4F"/>
              </a:solidFill>
              <a:latin typeface="Franklin Gothic"/>
            </a:rPr>
            <a:t>OPUC Project Decisions</a:t>
          </a:r>
          <a:br>
            <a:rPr lang="en-US" sz="1200" b="1" baseline="0">
              <a:solidFill>
                <a:srgbClr val="484A4F"/>
              </a:solidFill>
              <a:latin typeface="Franklin Gothic"/>
            </a:rPr>
          </a:br>
          <a:r>
            <a:rPr lang="en-US" sz="1200" b="0" baseline="0">
              <a:solidFill>
                <a:srgbClr val="484A4F"/>
              </a:solidFill>
              <a:latin typeface="Franklin Gothic"/>
            </a:rPr>
            <a:t>This sheet includes the history of OPUC decisions for CSP projects, beginning with Pre-Certification and through Certification. Users can sort on a range of parameters and access PA recommendations and Commission decisions that have been posted to Docket No. UM 1930. </a:t>
          </a:r>
          <a:endParaRPr lang="en-US" sz="1200" b="1" baseline="0">
            <a:solidFill>
              <a:srgbClr val="484A4F"/>
            </a:solidFill>
            <a:latin typeface="Franklin Gothic"/>
          </a:endParaRPr>
        </a:p>
      </xdr:txBody>
    </xdr:sp>
    <xdr:clientData/>
  </xdr:twoCellAnchor>
  <xdr:twoCellAnchor>
    <xdr:from>
      <xdr:col>0</xdr:col>
      <xdr:colOff>372428</xdr:colOff>
      <xdr:row>4</xdr:row>
      <xdr:rowOff>71121</xdr:rowOff>
    </xdr:from>
    <xdr:to>
      <xdr:col>6</xdr:col>
      <xdr:colOff>1553053</xdr:colOff>
      <xdr:row>16</xdr:row>
      <xdr:rowOff>38100</xdr:rowOff>
    </xdr:to>
    <xdr:sp macro="" textlink="">
      <xdr:nvSpPr>
        <xdr:cNvPr id="4307" name="TextBox 4">
          <a:extLst>
            <a:ext uri="{FF2B5EF4-FFF2-40B4-BE49-F238E27FC236}">
              <a16:creationId xmlns:a16="http://schemas.microsoft.com/office/drawing/2014/main" id="{2EE0BFF7-B8EB-4C47-B44D-53B7CE02210D}"/>
            </a:ext>
            <a:ext uri="{147F2762-F138-4A5C-976F-8EAC2B608ADB}">
              <a16:predDERef xmlns:a16="http://schemas.microsoft.com/office/drawing/2014/main" pred="{94A1DD62-6AA1-460A-B283-04C72ABA798D}"/>
            </a:ext>
          </a:extLst>
        </xdr:cNvPr>
        <xdr:cNvSpPr txBox="1"/>
      </xdr:nvSpPr>
      <xdr:spPr>
        <a:xfrm>
          <a:off x="372428" y="1804671"/>
          <a:ext cx="6857525" cy="3478529"/>
        </a:xfrm>
        <a:prstGeom prst="rect">
          <a:avLst/>
        </a:prstGeom>
        <a:solidFill>
          <a:sysClr val="window" lastClr="FFFFFF"/>
        </a:solidFill>
        <a:ln w="38100" cmpd="sng">
          <a:solidFill>
            <a:srgbClr val="008D5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rgbClr val="484A4F"/>
              </a:solidFill>
              <a:effectLst/>
              <a:uLnTx/>
              <a:uFillTx/>
              <a:latin typeface="Franklin Gothic"/>
              <a:ea typeface="+mn-ea"/>
              <a:cs typeface="+mn-cs"/>
            </a:rPr>
            <a:t>The Community Solar Program Administrator (PA) began producing monthly-updated CSP project progress reports in April 2024</a:t>
          </a:r>
          <a:r>
            <a:rPr lang="en-US" sz="1200" noProof="0">
              <a:solidFill>
                <a:srgbClr val="484A4F"/>
              </a:solidFill>
              <a:effectLst/>
              <a:latin typeface="+mn-lt"/>
              <a:ea typeface="+mn-ea"/>
              <a:cs typeface="+mn-cs"/>
            </a:rPr>
            <a:t>. As of December 2025, these reports are now published bi-monthly. The </a:t>
          </a:r>
          <a:r>
            <a:rPr kumimoji="0" lang="en-US" sz="1200" b="0" i="0" u="none" strike="noStrike" kern="0" cap="none" spc="0" normalizeH="0" baseline="0" noProof="0">
              <a:ln>
                <a:noFill/>
              </a:ln>
              <a:solidFill>
                <a:srgbClr val="484A4F"/>
              </a:solidFill>
              <a:effectLst/>
              <a:uLnTx/>
              <a:uFillTx/>
              <a:latin typeface="Franklin Gothic"/>
              <a:ea typeface="+mn-ea"/>
              <a:cs typeface="+mn-cs"/>
            </a:rPr>
            <a:t>August 2026 report is the </a:t>
          </a:r>
          <a:r>
            <a:rPr lang="en-US" sz="1200">
              <a:solidFill>
                <a:srgbClr val="484A4F"/>
              </a:solidFill>
              <a:effectLst/>
            </a:rPr>
            <a:t>twenty-fifth</a:t>
          </a:r>
          <a:r>
            <a:rPr kumimoji="0" lang="en-US" sz="1200" b="0" i="0" u="none" strike="noStrike" kern="0" cap="none" spc="0" normalizeH="0" baseline="0" noProof="0">
              <a:ln>
                <a:noFill/>
              </a:ln>
              <a:solidFill>
                <a:srgbClr val="484A4F"/>
              </a:solidFill>
              <a:effectLst/>
              <a:uLnTx/>
              <a:uFillTx/>
              <a:latin typeface="Franklin Gothic"/>
              <a:ea typeface="+mn-ea"/>
              <a:cs typeface="+mn-cs"/>
            </a:rPr>
            <a:t> report. The PA and OPUC Staff intend for the reports to provide all parties with timely and updated information for tracking project progress, with a focus on identifying and mitigating avoidable delays, increasing transparency and accountability, and improving Program performance. The reports are an important for the OPUC Staff's broader plan to diminish additional project development and interconnection delays.</a:t>
          </a:r>
        </a:p>
        <a:p>
          <a:pPr marL="0" marR="0" lvl="0" indent="0" defTabSz="914400" eaLnBrk="1" fontAlgn="auto" latinLnBrk="0" hangingPunct="1">
            <a:lnSpc>
              <a:spcPct val="100000"/>
            </a:lnSpc>
            <a:spcBef>
              <a:spcPts val="600"/>
            </a:spcBef>
            <a:spcAft>
              <a:spcPts val="0"/>
            </a:spcAft>
            <a:buClrTx/>
            <a:buSzTx/>
            <a:buFontTx/>
            <a:buNone/>
            <a:tabLst/>
            <a:defRPr/>
          </a:pPr>
          <a:r>
            <a:rPr lang="en-US" sz="1200" b="1" baseline="0">
              <a:solidFill>
                <a:srgbClr val="484A4F"/>
              </a:solidFill>
              <a:latin typeface="Franklin Gothic"/>
            </a:rPr>
            <a:t>Project Updates since the June 2026 report </a:t>
          </a:r>
          <a:r>
            <a:rPr lang="en-US" sz="1200" b="1" baseline="0">
              <a:solidFill>
                <a:srgbClr val="2FA7CC"/>
              </a:solidFill>
              <a:latin typeface="Franklin Gothic"/>
            </a:rPr>
            <a:t>(6/19/26 - 8/18/26)</a:t>
          </a:r>
          <a:r>
            <a:rPr lang="en-US" sz="1200" b="1" baseline="0">
              <a:solidFill>
                <a:srgbClr val="484A4F"/>
              </a:solidFill>
              <a:latin typeface="Franklin Gothic"/>
            </a:rPr>
            <a:t>:</a:t>
          </a:r>
          <a:endParaRPr lang="en-US" sz="1200" b="0" baseline="0">
            <a:solidFill>
              <a:srgbClr val="484A4F"/>
            </a:solidFill>
            <a:latin typeface="Franklin Gothic"/>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200" b="0" baseline="0">
              <a:solidFill>
                <a:srgbClr val="484A4F"/>
              </a:solidFill>
              <a:latin typeface="Franklin Gothic"/>
              <a:ea typeface="+mn-ea"/>
              <a:cs typeface="+mn-cs"/>
            </a:rPr>
            <a:t>One project in PGE became operational.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200" b="0" baseline="0">
              <a:solidFill>
                <a:srgbClr val="484A4F"/>
              </a:solidFill>
              <a:latin typeface="Franklin Gothic"/>
              <a:ea typeface="+mn-ea"/>
              <a:cs typeface="+mn-cs"/>
            </a:rPr>
            <a:t>One project in PAC became Pre-certified.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200" b="0" baseline="0">
              <a:solidFill>
                <a:srgbClr val="484A4F"/>
              </a:solidFill>
              <a:latin typeface="Franklin Gothic"/>
              <a:ea typeface="+mn-ea"/>
              <a:cs typeface="+mn-cs"/>
            </a:rPr>
            <a:t>Three projects in PAC were granted a Certification deadline extension.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200" b="0" baseline="0">
              <a:solidFill>
                <a:srgbClr val="484A4F"/>
              </a:solidFill>
              <a:latin typeface="Franklin Gothic"/>
              <a:ea typeface="+mn-ea"/>
              <a:cs typeface="+mn-cs"/>
            </a:rPr>
            <a:t>Three projects in PAC amended their COD.</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200" b="0" baseline="0">
              <a:solidFill>
                <a:srgbClr val="484A4F"/>
              </a:solidFill>
              <a:latin typeface="Franklin Gothic"/>
              <a:ea typeface="+mn-ea"/>
              <a:cs typeface="+mn-cs"/>
            </a:rPr>
            <a:t>One project in PAC began negotiating their COD with the utility. </a:t>
          </a:r>
        </a:p>
        <a:p>
          <a:pPr eaLnBrk="1" fontAlgn="auto" latinLnBrk="0" hangingPunct="1">
            <a:spcBef>
              <a:spcPts val="600"/>
            </a:spcBef>
          </a:pPr>
          <a:r>
            <a:rPr lang="en-US" sz="1200" b="0" baseline="0">
              <a:solidFill>
                <a:srgbClr val="484A4F"/>
              </a:solidFill>
              <a:effectLst/>
              <a:latin typeface="Franklin Gothic"/>
              <a:ea typeface="+mn-ea"/>
              <a:cs typeface="+mn-cs"/>
            </a:rPr>
            <a:t>The PA welcomes stakeholder input and suggestions to make the report increasingly valuable and effective in support of improving overall Program performance. Comments, questions, and feedback can be directed to administrator@oregoncsp.org.</a:t>
          </a:r>
          <a:endParaRPr lang="en-US" sz="1200" b="0" baseline="0">
            <a:solidFill>
              <a:srgbClr val="484A4F"/>
            </a:solidFill>
            <a:latin typeface="Franklin Gothic"/>
          </a:endParaRPr>
        </a:p>
      </xdr:txBody>
    </xdr:sp>
    <xdr:clientData/>
  </xdr:twoCellAnchor>
  <xdr:twoCellAnchor editAs="oneCell">
    <xdr:from>
      <xdr:col>1</xdr:col>
      <xdr:colOff>28575</xdr:colOff>
      <xdr:row>0</xdr:row>
      <xdr:rowOff>209549</xdr:rowOff>
    </xdr:from>
    <xdr:to>
      <xdr:col>3</xdr:col>
      <xdr:colOff>295320</xdr:colOff>
      <xdr:row>0</xdr:row>
      <xdr:rowOff>860297</xdr:rowOff>
    </xdr:to>
    <xdr:pic>
      <xdr:nvPicPr>
        <xdr:cNvPr id="3" name="Picture 2">
          <a:extLst>
            <a:ext uri="{FF2B5EF4-FFF2-40B4-BE49-F238E27FC236}">
              <a16:creationId xmlns:a16="http://schemas.microsoft.com/office/drawing/2014/main" id="{6745AF21-6B11-7364-CDAB-CC9202F16E7A}"/>
            </a:ext>
            <a:ext uri="{147F2762-F138-4A5C-976F-8EAC2B608ADB}">
              <a16:predDERef xmlns:a16="http://schemas.microsoft.com/office/drawing/2014/main" pred="{2EE0BFF7-B8EB-4C47-B44D-53B7CE02210D}"/>
            </a:ext>
          </a:extLst>
        </xdr:cNvPr>
        <xdr:cNvPicPr>
          <a:picLocks noChangeAspect="1"/>
        </xdr:cNvPicPr>
      </xdr:nvPicPr>
      <xdr:blipFill>
        <a:blip xmlns:r="http://schemas.openxmlformats.org/officeDocument/2006/relationships" r:embed="rId1"/>
        <a:stretch>
          <a:fillRect/>
        </a:stretch>
      </xdr:blipFill>
      <xdr:spPr>
        <a:xfrm>
          <a:off x="338138" y="209549"/>
          <a:ext cx="1930921" cy="6583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342899</xdr:colOff>
      <xdr:row>1</xdr:row>
      <xdr:rowOff>238125</xdr:rowOff>
    </xdr:from>
    <xdr:to>
      <xdr:col>2</xdr:col>
      <xdr:colOff>589555</xdr:colOff>
      <xdr:row>1</xdr:row>
      <xdr:rowOff>913754</xdr:rowOff>
    </xdr:to>
    <xdr:pic>
      <xdr:nvPicPr>
        <xdr:cNvPr id="2" name="Picture 2">
          <a:extLst>
            <a:ext uri="{FF2B5EF4-FFF2-40B4-BE49-F238E27FC236}">
              <a16:creationId xmlns:a16="http://schemas.microsoft.com/office/drawing/2014/main" id="{31321B05-7508-4923-8B9A-912BAE389856}"/>
            </a:ext>
            <a:ext uri="{147F2762-F138-4A5C-976F-8EAC2B608ADB}">
              <a16:predDERef xmlns:a16="http://schemas.microsoft.com/office/drawing/2014/main" pred="{2EE0BFF7-B8EB-4C47-B44D-53B7CE02210D}"/>
            </a:ext>
          </a:extLst>
        </xdr:cNvPr>
        <xdr:cNvPicPr>
          <a:picLocks noChangeAspect="1"/>
        </xdr:cNvPicPr>
      </xdr:nvPicPr>
      <xdr:blipFill>
        <a:blip xmlns:r="http://schemas.openxmlformats.org/officeDocument/2006/relationships" r:embed="rId1"/>
        <a:stretch>
          <a:fillRect/>
        </a:stretch>
      </xdr:blipFill>
      <xdr:spPr>
        <a:xfrm>
          <a:off x="342899" y="238125"/>
          <a:ext cx="1929384" cy="6756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380999</xdr:colOff>
      <xdr:row>0</xdr:row>
      <xdr:rowOff>257174</xdr:rowOff>
    </xdr:from>
    <xdr:to>
      <xdr:col>2</xdr:col>
      <xdr:colOff>493489</xdr:colOff>
      <xdr:row>0</xdr:row>
      <xdr:rowOff>950314</xdr:rowOff>
    </xdr:to>
    <xdr:pic>
      <xdr:nvPicPr>
        <xdr:cNvPr id="3" name="Picture 2">
          <a:extLst>
            <a:ext uri="{FF2B5EF4-FFF2-40B4-BE49-F238E27FC236}">
              <a16:creationId xmlns:a16="http://schemas.microsoft.com/office/drawing/2014/main" id="{B70836D9-517D-4AD6-B0D8-2E8B30EFF7D6}"/>
            </a:ext>
            <a:ext uri="{147F2762-F138-4A5C-976F-8EAC2B608ADB}">
              <a16:predDERef xmlns:a16="http://schemas.microsoft.com/office/drawing/2014/main" pred="{2EE0BFF7-B8EB-4C47-B44D-53B7CE02210D}"/>
            </a:ext>
          </a:extLst>
        </xdr:cNvPr>
        <xdr:cNvPicPr>
          <a:picLocks noChangeAspect="1"/>
        </xdr:cNvPicPr>
      </xdr:nvPicPr>
      <xdr:blipFill>
        <a:blip xmlns:r="http://schemas.openxmlformats.org/officeDocument/2006/relationships" r:embed="rId1"/>
        <a:stretch>
          <a:fillRect/>
        </a:stretch>
      </xdr:blipFill>
      <xdr:spPr>
        <a:xfrm>
          <a:off x="380999" y="257174"/>
          <a:ext cx="1929384" cy="66647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3" Type="http://schemas.openxmlformats.org/officeDocument/2006/relationships/hyperlink" Target="https://edocs.puc.state.or.us/efdocs/HAH/um1930hah326608023.pdf" TargetMode="External"/><Relationship Id="rId2" Type="http://schemas.openxmlformats.org/officeDocument/2006/relationships/hyperlink" Target="https://edocs.puc.state.or.us/efdocs/HAH/um1930hah326626023.pdf" TargetMode="External"/><Relationship Id="rId1" Type="http://schemas.openxmlformats.org/officeDocument/2006/relationships/hyperlink" Target="https://edocs.puc.state.or.us/efdocs/HAH/um1930hah326626023.pdf" TargetMode="External"/><Relationship Id="rId4" Type="http://schemas.openxmlformats.org/officeDocument/2006/relationships/hyperlink" Target="https://edocs.puc.state.or.us/efdocs/HAH/um1930hah326851023.pdf" TargetMode="External"/></Relationships>
</file>

<file path=xl/worksheets/_rels/sheet7.xml.rels><?xml version="1.0" encoding="UTF-8" standalone="yes"?>
<Relationships xmlns="http://schemas.openxmlformats.org/package/2006/relationships"><Relationship Id="rId26" Type="http://schemas.openxmlformats.org/officeDocument/2006/relationships/hyperlink" Target="https://edocs.puc.state.or.us/efdocs/HAH/um1930hah333274032.pdf" TargetMode="External"/><Relationship Id="rId21" Type="http://schemas.openxmlformats.org/officeDocument/2006/relationships/hyperlink" Target="https://apps.puc.state.or.us/orders/2024ords/24-226.pdf" TargetMode="External"/><Relationship Id="rId42" Type="http://schemas.openxmlformats.org/officeDocument/2006/relationships/hyperlink" Target="https://edocs.puc.state.or.us/efdocs/HAH/um1930hah152727.pdf" TargetMode="External"/><Relationship Id="rId47" Type="http://schemas.openxmlformats.org/officeDocument/2006/relationships/hyperlink" Target="https://apps.puc.state.or.us/orders/2021ords/21-307.pdf" TargetMode="External"/><Relationship Id="rId63" Type="http://schemas.openxmlformats.org/officeDocument/2006/relationships/hyperlink" Target="https://edocs.puc.state.or.us/efdocs/HAU/um1930hau339068027.pdf" TargetMode="External"/><Relationship Id="rId68" Type="http://schemas.openxmlformats.org/officeDocument/2006/relationships/hyperlink" Target="https://edocs.puc.state.or.us/efdocs/HAH/um1930hah338542115.pdf" TargetMode="External"/><Relationship Id="rId16" Type="http://schemas.openxmlformats.org/officeDocument/2006/relationships/hyperlink" Target="https://edocs.puc.state.or.us/efdocs/HAU/um1930hau328434054.pdf" TargetMode="External"/><Relationship Id="rId11" Type="http://schemas.openxmlformats.org/officeDocument/2006/relationships/hyperlink" Target="https://edocs.puc.state.or.us/efdocs/HAH/um1930hah14537.pdf" TargetMode="External"/><Relationship Id="rId32" Type="http://schemas.openxmlformats.org/officeDocument/2006/relationships/hyperlink" Target="https://apps.puc.state.or.us/orders/2024ords/24-437.pdf" TargetMode="External"/><Relationship Id="rId37" Type="http://schemas.openxmlformats.org/officeDocument/2006/relationships/hyperlink" Target="https://edocs.puc.state.or.us/efdocs/HAH/um1930hah335208026.pdf" TargetMode="External"/><Relationship Id="rId53" Type="http://schemas.openxmlformats.org/officeDocument/2006/relationships/hyperlink" Target="https://edocs.puc.state.or.us/efdocs/HAU/um1930hau1616.pdf" TargetMode="External"/><Relationship Id="rId58" Type="http://schemas.openxmlformats.org/officeDocument/2006/relationships/hyperlink" Target="https://apps.puc.state.or.us/orders/2021ords/21-042.pdf" TargetMode="External"/><Relationship Id="rId74" Type="http://schemas.openxmlformats.org/officeDocument/2006/relationships/hyperlink" Target="https://apps.puc.state.or.us/orders/2025ords/25-525.pdf" TargetMode="External"/><Relationship Id="rId79" Type="http://schemas.openxmlformats.org/officeDocument/2006/relationships/hyperlink" Target="https://edocs.puc.state.or.us/efdocs/HAH/um1930hah345840048.pdf" TargetMode="External"/><Relationship Id="rId5" Type="http://schemas.openxmlformats.org/officeDocument/2006/relationships/hyperlink" Target="https://apps.puc.state.or.us/orders/2025ords/25-484.pdf" TargetMode="External"/><Relationship Id="rId61" Type="http://schemas.openxmlformats.org/officeDocument/2006/relationships/hyperlink" Target="https://edocs.puc.state.or.us/efdocs/HAH/um1930hah335609026.pdf" TargetMode="External"/><Relationship Id="rId82" Type="http://schemas.openxmlformats.org/officeDocument/2006/relationships/printerSettings" Target="../printerSettings/printerSettings1.bin"/><Relationship Id="rId19" Type="http://schemas.openxmlformats.org/officeDocument/2006/relationships/hyperlink" Target="https://edocs.puc.state.or.us/efdocs/HAH/um1930hah328505024.pdf" TargetMode="External"/><Relationship Id="rId14" Type="http://schemas.openxmlformats.org/officeDocument/2006/relationships/hyperlink" Target="https://edocs.puc.state.or.us/efdocs/HAU/um1930hau154953.pdf" TargetMode="External"/><Relationship Id="rId22" Type="http://schemas.openxmlformats.org/officeDocument/2006/relationships/hyperlink" Target="https://edocs.puc.state.or.us/efdocs/HAH/um1930hah337336113.pdf" TargetMode="External"/><Relationship Id="rId27" Type="http://schemas.openxmlformats.org/officeDocument/2006/relationships/hyperlink" Target="https://edocs.puc.state.or.us/efdocs/HAH/um1930hah333061025.pdf" TargetMode="External"/><Relationship Id="rId30" Type="http://schemas.openxmlformats.org/officeDocument/2006/relationships/hyperlink" Target="https://apps.puc.state.or.us/orders/2024ords/24-437.pdf" TargetMode="External"/><Relationship Id="rId35" Type="http://schemas.openxmlformats.org/officeDocument/2006/relationships/hyperlink" Target="https://edocs.puc.state.or.us/efdocs/HAH/um1930hah335208026.pdf" TargetMode="External"/><Relationship Id="rId43" Type="http://schemas.openxmlformats.org/officeDocument/2006/relationships/hyperlink" Target="https://edocs.puc.state.or.us/efdocs/HAH/um1930hah152727.pdf" TargetMode="External"/><Relationship Id="rId48" Type="http://schemas.openxmlformats.org/officeDocument/2006/relationships/hyperlink" Target="https://apps.puc.state.or.us/orders/2022ords/22-481.pdf" TargetMode="External"/><Relationship Id="rId56" Type="http://schemas.openxmlformats.org/officeDocument/2006/relationships/hyperlink" Target="https://edocs.puc.state.or.us/efdocs/HAU/um1930hau1616.pdf" TargetMode="External"/><Relationship Id="rId64" Type="http://schemas.openxmlformats.org/officeDocument/2006/relationships/hyperlink" Target="https://edocs.puc.state.or.us/efdocs/HAH/um1930hah335991026.pdf" TargetMode="External"/><Relationship Id="rId69" Type="http://schemas.openxmlformats.org/officeDocument/2006/relationships/hyperlink" Target="https://edocs.puc.state.or.us/efdocs/HAH/um1930hah338542115.pdf" TargetMode="External"/><Relationship Id="rId77" Type="http://schemas.openxmlformats.org/officeDocument/2006/relationships/hyperlink" Target="https://edocs.puc.state.or.us/efdocs/HAH/um1930hah346328111.pdf" TargetMode="External"/><Relationship Id="rId8" Type="http://schemas.openxmlformats.org/officeDocument/2006/relationships/hyperlink" Target="https://apps.puc.state.or.us/orders/2024ords/24-226.pdf" TargetMode="External"/><Relationship Id="rId51" Type="http://schemas.openxmlformats.org/officeDocument/2006/relationships/hyperlink" Target="https://edocs.puc.state.or.us/efdocs/HAU/um1930hau1616.pdf" TargetMode="External"/><Relationship Id="rId72" Type="http://schemas.openxmlformats.org/officeDocument/2006/relationships/hyperlink" Target="https://apps.puc.state.or.us/orders/2025ords/25-483.pdf" TargetMode="External"/><Relationship Id="rId80" Type="http://schemas.openxmlformats.org/officeDocument/2006/relationships/hyperlink" Target="https://edocs.puc.state.or.us/efdocs/HAH/um1930hah347121112.pdf" TargetMode="External"/><Relationship Id="rId3" Type="http://schemas.openxmlformats.org/officeDocument/2006/relationships/hyperlink" Target="https://apps.puc.state.or.us/orders/2025ords/25-154.pdf" TargetMode="External"/><Relationship Id="rId12" Type="http://schemas.openxmlformats.org/officeDocument/2006/relationships/hyperlink" Target="https://edocs.puc.state.or.us/efdocs/HAH/um1930hah327471032.pdf" TargetMode="External"/><Relationship Id="rId17" Type="http://schemas.openxmlformats.org/officeDocument/2006/relationships/hyperlink" Target="https://edocs.puc.state.or.us/efdocs/HAU/um1930hau329110055.pdf" TargetMode="External"/><Relationship Id="rId25" Type="http://schemas.openxmlformats.org/officeDocument/2006/relationships/hyperlink" Target="https://edocs.puc.state.or.us/efdocs/HAH/um1930hah347706112.pdf" TargetMode="External"/><Relationship Id="rId33" Type="http://schemas.openxmlformats.org/officeDocument/2006/relationships/hyperlink" Target="https://apps.puc.state.or.us/orders/2024ords/24-437.pdf" TargetMode="External"/><Relationship Id="rId38" Type="http://schemas.openxmlformats.org/officeDocument/2006/relationships/hyperlink" Target="https://edocs.puc.state.or.us/efdocs/HAH/um1930hah335208026.pdf" TargetMode="External"/><Relationship Id="rId46" Type="http://schemas.openxmlformats.org/officeDocument/2006/relationships/hyperlink" Target="https://apps.puc.state.or.us/orders/2021ords/21-042.pdf" TargetMode="External"/><Relationship Id="rId59" Type="http://schemas.openxmlformats.org/officeDocument/2006/relationships/hyperlink" Target="https://apps.puc.state.or.us/orders/2021ords/21-042.pdf" TargetMode="External"/><Relationship Id="rId67" Type="http://schemas.openxmlformats.org/officeDocument/2006/relationships/hyperlink" Target="https://edocs.puc.state.or.us/efdocs/HAH/um1930hah346328111.pdf" TargetMode="External"/><Relationship Id="rId20" Type="http://schemas.openxmlformats.org/officeDocument/2006/relationships/hyperlink" Target="https://edocs.puc.state.or.us/efdocs/HAH/um1930hah328505024.pdf" TargetMode="External"/><Relationship Id="rId41" Type="http://schemas.openxmlformats.org/officeDocument/2006/relationships/hyperlink" Target="https://edocs.puc.state.or.us/efdocs/HAU/um1930hau165511.pdf" TargetMode="External"/><Relationship Id="rId54" Type="http://schemas.openxmlformats.org/officeDocument/2006/relationships/hyperlink" Target="https://edocs.puc.state.or.us/efdocs/HAU/um1930hau1616.pdf" TargetMode="External"/><Relationship Id="rId62" Type="http://schemas.openxmlformats.org/officeDocument/2006/relationships/hyperlink" Target="https://apps.puc.state.or.us/orders/2025ords/25-483.pdf" TargetMode="External"/><Relationship Id="rId70" Type="http://schemas.openxmlformats.org/officeDocument/2006/relationships/hyperlink" Target="https://edocs.puc.state.or.us/efdocs/HAH/um1930hah339513056.pdf" TargetMode="External"/><Relationship Id="rId75" Type="http://schemas.openxmlformats.org/officeDocument/2006/relationships/hyperlink" Target="https://edocs.puc.state.or.us/efdocs/HAH/um1930hah347315039.pdf" TargetMode="External"/><Relationship Id="rId83" Type="http://schemas.openxmlformats.org/officeDocument/2006/relationships/drawing" Target="../drawings/drawing2.xml"/><Relationship Id="rId1" Type="http://schemas.openxmlformats.org/officeDocument/2006/relationships/hyperlink" Target="https://edocs.puc.state.or.us/efdocs/HAH/um1930hah328505024.pdf" TargetMode="External"/><Relationship Id="rId6" Type="http://schemas.openxmlformats.org/officeDocument/2006/relationships/hyperlink" Target="https://edocs.puc.state.or.us/efdocs/HAH/um1930hah327471032.pdf" TargetMode="External"/><Relationship Id="rId15" Type="http://schemas.openxmlformats.org/officeDocument/2006/relationships/hyperlink" Target="https://edocs.puc.state.or.us/efdocs/HAH/um1930hah337334034.pdf" TargetMode="External"/><Relationship Id="rId23" Type="http://schemas.openxmlformats.org/officeDocument/2006/relationships/hyperlink" Target="https://edocs.puc.state.or.us/efdocs/HAU/um1930hau332364025.pdf" TargetMode="External"/><Relationship Id="rId28" Type="http://schemas.openxmlformats.org/officeDocument/2006/relationships/hyperlink" Target="https://apps.puc.state.or.us/orders/2024ords/24-437.pdf" TargetMode="External"/><Relationship Id="rId36" Type="http://schemas.openxmlformats.org/officeDocument/2006/relationships/hyperlink" Target="https://edocs.puc.state.or.us/efdocs/HAH/um1930hah335208026.pdf" TargetMode="External"/><Relationship Id="rId49" Type="http://schemas.openxmlformats.org/officeDocument/2006/relationships/hyperlink" Target="https://edocs.puc.state.or.us/efdocs/HAU/um1930hau22453.pdf" TargetMode="External"/><Relationship Id="rId57" Type="http://schemas.openxmlformats.org/officeDocument/2006/relationships/hyperlink" Target="https://apps.puc.state.or.us/orders/2022ords/22-481.pdf" TargetMode="External"/><Relationship Id="rId10" Type="http://schemas.openxmlformats.org/officeDocument/2006/relationships/hyperlink" Target="https://edocs.puc.state.or.us/efdocs/HAH/um1930hah337809114.pdf" TargetMode="External"/><Relationship Id="rId31" Type="http://schemas.openxmlformats.org/officeDocument/2006/relationships/hyperlink" Target="https://apps.puc.state.or.us/orders/2024ords/24-437.pdf" TargetMode="External"/><Relationship Id="rId44" Type="http://schemas.openxmlformats.org/officeDocument/2006/relationships/hyperlink" Target="https://edocs.puc.state.or.us/efdocs/HAH/um1930hah152727.pdf" TargetMode="External"/><Relationship Id="rId52" Type="http://schemas.openxmlformats.org/officeDocument/2006/relationships/hyperlink" Target="https://edocs.puc.state.or.us/efdocs/HAU/um1930hau1616.pdf" TargetMode="External"/><Relationship Id="rId60" Type="http://schemas.openxmlformats.org/officeDocument/2006/relationships/hyperlink" Target="https://edocs.puc.state.or.us/efdocs/HAH/um1930hah335609026.pdf" TargetMode="External"/><Relationship Id="rId65" Type="http://schemas.openxmlformats.org/officeDocument/2006/relationships/hyperlink" Target="https://apps.puc.state.or.us/orders/2025ords/25-154.pdf" TargetMode="External"/><Relationship Id="rId73" Type="http://schemas.openxmlformats.org/officeDocument/2006/relationships/hyperlink" Target="https://apps.puc.state.or.us/orders/2025ords/25-525.pdf" TargetMode="External"/><Relationship Id="rId78" Type="http://schemas.openxmlformats.org/officeDocument/2006/relationships/hyperlink" Target="https://edocs.puc.state.or.us/efdocs/HAH/um1930hah345840048.pdf" TargetMode="External"/><Relationship Id="rId81" Type="http://schemas.openxmlformats.org/officeDocument/2006/relationships/hyperlink" Target="https://edocs.puc.state.or.us/efdocs/HAH/um1930hah347706112.pdf" TargetMode="External"/><Relationship Id="rId4" Type="http://schemas.openxmlformats.org/officeDocument/2006/relationships/hyperlink" Target="https://edocs.puc.state.or.us/efdocs/HAU/um1930hau329110055.pdf" TargetMode="External"/><Relationship Id="rId9" Type="http://schemas.openxmlformats.org/officeDocument/2006/relationships/hyperlink" Target="https://edocs.puc.state.or.us/efdocs/HAH/um1930hah345840048.pdf" TargetMode="External"/><Relationship Id="rId13" Type="http://schemas.openxmlformats.org/officeDocument/2006/relationships/hyperlink" Target="https://edocs.puc.state.or.us/efdocs/HAH/um1930hah333274032.pdf" TargetMode="External"/><Relationship Id="rId18" Type="http://schemas.openxmlformats.org/officeDocument/2006/relationships/hyperlink" Target="https://edocs.puc.state.or.us/efdocs/HAU/um1930hau154953.pdf" TargetMode="External"/><Relationship Id="rId39" Type="http://schemas.openxmlformats.org/officeDocument/2006/relationships/hyperlink" Target="https://edocs.puc.state.or.us/efdocs/HAH/um1930hah335208026.pdf" TargetMode="External"/><Relationship Id="rId34" Type="http://schemas.openxmlformats.org/officeDocument/2006/relationships/hyperlink" Target="https://apps.puc.state.or.us/orders/2024ords/24-437.pdf" TargetMode="External"/><Relationship Id="rId50" Type="http://schemas.openxmlformats.org/officeDocument/2006/relationships/hyperlink" Target="https://apps.puc.state.or.us/orders/2021ords/21-321.pdf" TargetMode="External"/><Relationship Id="rId55" Type="http://schemas.openxmlformats.org/officeDocument/2006/relationships/hyperlink" Target="https://edocs.puc.state.or.us/efdocs/HAU/um1930hau1616.pdf" TargetMode="External"/><Relationship Id="rId76" Type="http://schemas.openxmlformats.org/officeDocument/2006/relationships/hyperlink" Target="https://edocs.puc.state.or.us/efdocs/HAH/um1930hah342385037.pdf" TargetMode="External"/><Relationship Id="rId7" Type="http://schemas.openxmlformats.org/officeDocument/2006/relationships/hyperlink" Target="https://edocs.puc.state.or.us/efdocs/HAH/um1930hah163116.pdf" TargetMode="External"/><Relationship Id="rId71" Type="http://schemas.openxmlformats.org/officeDocument/2006/relationships/hyperlink" Target="https://edocs.puc.state.or.us/efdocs/HAH/um1930hah339513056.pdf" TargetMode="External"/><Relationship Id="rId2" Type="http://schemas.openxmlformats.org/officeDocument/2006/relationships/hyperlink" Target="https://apps.puc.state.or.us/orders/2024ords/24-437.pdf" TargetMode="External"/><Relationship Id="rId29" Type="http://schemas.openxmlformats.org/officeDocument/2006/relationships/hyperlink" Target="https://apps.puc.state.or.us/orders/2024ords/24-437.pdf" TargetMode="External"/><Relationship Id="rId24" Type="http://schemas.openxmlformats.org/officeDocument/2006/relationships/hyperlink" Target="https://edocs.puc.state.or.us/efdocs/HAU/um1930hau332364025.pdf" TargetMode="External"/><Relationship Id="rId40" Type="http://schemas.openxmlformats.org/officeDocument/2006/relationships/hyperlink" Target="https://edocs.puc.state.or.us/efdocs/HAH/um1930hah342873037.pdf" TargetMode="External"/><Relationship Id="rId45" Type="http://schemas.openxmlformats.org/officeDocument/2006/relationships/hyperlink" Target="https://edocs.puc.state.or.us/efdocs/HAU/um1930hau1616.pdf" TargetMode="External"/><Relationship Id="rId66" Type="http://schemas.openxmlformats.org/officeDocument/2006/relationships/hyperlink" Target="https://edocs.puc.state.or.us/efdocs/HAH/um1930hah337336113.pdf" TargetMode="External"/></Relationships>
</file>

<file path=xl/worksheets/_rels/sheet8.xml.rels><?xml version="1.0" encoding="UTF-8" standalone="yes"?>
<Relationships xmlns="http://schemas.openxmlformats.org/package/2006/relationships"><Relationship Id="rId117" Type="http://schemas.openxmlformats.org/officeDocument/2006/relationships/hyperlink" Target="https://edocs.puc.state.or.us/efdocs/HAH/um1930hah93220.pdf" TargetMode="External"/><Relationship Id="rId21" Type="http://schemas.openxmlformats.org/officeDocument/2006/relationships/hyperlink" Target="https://edocs.puc.state.or.us/efdocs/HAH/um1930hah145613.pdf" TargetMode="External"/><Relationship Id="rId63" Type="http://schemas.openxmlformats.org/officeDocument/2006/relationships/hyperlink" Target="https://edocs.puc.state.or.us/efdocs/HAH/um1930hah154054.pdf" TargetMode="External"/><Relationship Id="rId159" Type="http://schemas.openxmlformats.org/officeDocument/2006/relationships/hyperlink" Target="https://apps.puc.state.or.us/orders/2020ords/20-142.pdf" TargetMode="External"/><Relationship Id="rId170" Type="http://schemas.openxmlformats.org/officeDocument/2006/relationships/hyperlink" Target="https://edocs.puc.state.or.us/efdocs/HAU/um1930hau1616.pdf" TargetMode="External"/><Relationship Id="rId226" Type="http://schemas.openxmlformats.org/officeDocument/2006/relationships/hyperlink" Target="https://edocs.puc.state.or.us/efdocs/HAH/um1930hah328638113.pdf" TargetMode="External"/><Relationship Id="rId268" Type="http://schemas.openxmlformats.org/officeDocument/2006/relationships/hyperlink" Target="https://edocs.puc.state.or.us/efdocs/HAH/um1930hah332422025.pdf" TargetMode="External"/><Relationship Id="rId11" Type="http://schemas.openxmlformats.org/officeDocument/2006/relationships/hyperlink" Target="https://edocs.puc.state.or.us/efdocs/HAH/um1930hah15210.pdf" TargetMode="External"/><Relationship Id="rId32" Type="http://schemas.openxmlformats.org/officeDocument/2006/relationships/hyperlink" Target="https://edocs.puc.state.or.us/efdocs/HAH/um1930hah164641.pdf" TargetMode="External"/><Relationship Id="rId53" Type="http://schemas.openxmlformats.org/officeDocument/2006/relationships/hyperlink" Target="https://edocs.puc.state.or.us/efdocs/HAH/um1930hah162612.pdf" TargetMode="External"/><Relationship Id="rId74" Type="http://schemas.openxmlformats.org/officeDocument/2006/relationships/hyperlink" Target="https://edocs.puc.state.or.us/efdocs/HAH/um1930hah10130.pdf" TargetMode="External"/><Relationship Id="rId128" Type="http://schemas.openxmlformats.org/officeDocument/2006/relationships/hyperlink" Target="https://edocs.puc.state.or.us/efdocs/HAH/um1930hah9711.pdf" TargetMode="External"/><Relationship Id="rId149" Type="http://schemas.openxmlformats.org/officeDocument/2006/relationships/hyperlink" Target="https://apps.puc.state.or.us/orders/2020ords/20-439.pdf" TargetMode="External"/><Relationship Id="rId5" Type="http://schemas.openxmlformats.org/officeDocument/2006/relationships/hyperlink" Target="https://edocs.puc.state.or.us/efdocs/HAH/um1930hah164641.pdf" TargetMode="External"/><Relationship Id="rId95" Type="http://schemas.openxmlformats.org/officeDocument/2006/relationships/hyperlink" Target="https://edocs.puc.state.or.us/efdocs/HAH/um1930hah145613.pdf" TargetMode="External"/><Relationship Id="rId160" Type="http://schemas.openxmlformats.org/officeDocument/2006/relationships/hyperlink" Target="https://apps.puc.state.or.us/orders/2020ords/20-142.pdf" TargetMode="External"/><Relationship Id="rId181" Type="http://schemas.openxmlformats.org/officeDocument/2006/relationships/hyperlink" Target="https://apps.puc.state.or.us/orders/2020ords/20-159.pdf" TargetMode="External"/><Relationship Id="rId216" Type="http://schemas.openxmlformats.org/officeDocument/2006/relationships/hyperlink" Target="https://edocs.puc.state.or.us/efdocs/HAH/um1930hah332893025.pdf" TargetMode="External"/><Relationship Id="rId237" Type="http://schemas.openxmlformats.org/officeDocument/2006/relationships/hyperlink" Target="https://edocs.puc.state.or.us/efdocs/HAH/um1930hah336707055.pdf" TargetMode="External"/><Relationship Id="rId258" Type="http://schemas.openxmlformats.org/officeDocument/2006/relationships/hyperlink" Target="https://apps.puc.state.or.us/orders/2025ords/25-525.pdf" TargetMode="External"/><Relationship Id="rId22" Type="http://schemas.openxmlformats.org/officeDocument/2006/relationships/hyperlink" Target="https://edocs.puc.state.or.us/efdocs/HAH/um1930hah145613.pdf" TargetMode="External"/><Relationship Id="rId43" Type="http://schemas.openxmlformats.org/officeDocument/2006/relationships/hyperlink" Target="https://edocs.puc.state.or.us/efdocs/HAH/um1930hah154054.pdf" TargetMode="External"/><Relationship Id="rId64" Type="http://schemas.openxmlformats.org/officeDocument/2006/relationships/hyperlink" Target="https://edocs.puc.state.or.us/efdocs/HAH/um1930hah82552.pdf" TargetMode="External"/><Relationship Id="rId118" Type="http://schemas.openxmlformats.org/officeDocument/2006/relationships/hyperlink" Target="https://edocs.puc.state.or.us/efdocs/HAH/um1930hah93220.pdf" TargetMode="External"/><Relationship Id="rId139" Type="http://schemas.openxmlformats.org/officeDocument/2006/relationships/hyperlink" Target="https://apps.puc.state.or.us/orders/2021ords/21-042.pdf" TargetMode="External"/><Relationship Id="rId85" Type="http://schemas.openxmlformats.org/officeDocument/2006/relationships/hyperlink" Target="https://edocs.puc.state.or.us/efdocs/HAH/um1930hah152727.pdf" TargetMode="External"/><Relationship Id="rId150" Type="http://schemas.openxmlformats.org/officeDocument/2006/relationships/hyperlink" Target="https://apps.puc.state.or.us/orders/2020ords/20-439.pdf" TargetMode="External"/><Relationship Id="rId171" Type="http://schemas.openxmlformats.org/officeDocument/2006/relationships/hyperlink" Target="https://edocs.puc.state.or.us/efdocs/HAU/um1930hau1616.pdf" TargetMode="External"/><Relationship Id="rId192" Type="http://schemas.openxmlformats.org/officeDocument/2006/relationships/hyperlink" Target="https://apps.puc.state.or.us/orders/2021ords/21-492.pdf" TargetMode="External"/><Relationship Id="rId206" Type="http://schemas.openxmlformats.org/officeDocument/2006/relationships/hyperlink" Target="https://edocs.puc.state.or.us/efdocs/HAU/um1930hau332364025.pdf" TargetMode="External"/><Relationship Id="rId227" Type="http://schemas.openxmlformats.org/officeDocument/2006/relationships/hyperlink" Target="https://edocs.puc.state.or.us/efdocs/HAH/um1930hah335609026.pdf" TargetMode="External"/><Relationship Id="rId248" Type="http://schemas.openxmlformats.org/officeDocument/2006/relationships/hyperlink" Target="https://edocs.puc.state.or.us/efdocs/HAH/um1930hah335450115.pdf" TargetMode="External"/><Relationship Id="rId269" Type="http://schemas.openxmlformats.org/officeDocument/2006/relationships/hyperlink" Target="https://apps.puc.state.or.us/orders/2020ords/20-142.pdf" TargetMode="External"/><Relationship Id="rId12" Type="http://schemas.openxmlformats.org/officeDocument/2006/relationships/hyperlink" Target="https://edocs.puc.state.or.us/efdocs/HAH/um1930hah15575.pdf" TargetMode="External"/><Relationship Id="rId33" Type="http://schemas.openxmlformats.org/officeDocument/2006/relationships/hyperlink" Target="https://edocs.puc.state.or.us/efdocs/HAH/um1930hah17224.pdf" TargetMode="External"/><Relationship Id="rId108" Type="http://schemas.openxmlformats.org/officeDocument/2006/relationships/hyperlink" Target="https://edocs.puc.state.or.us/efdocs/HAH/um1930hah328505024.pdf" TargetMode="External"/><Relationship Id="rId129" Type="http://schemas.openxmlformats.org/officeDocument/2006/relationships/hyperlink" Target="https://edocs.puc.state.or.us/efdocs/HAH/um1930hah10130.pdf" TargetMode="External"/><Relationship Id="rId54" Type="http://schemas.openxmlformats.org/officeDocument/2006/relationships/hyperlink" Target="https://edocs.puc.state.or.us/efdocs/HAH/um1930hah162612.pdf" TargetMode="External"/><Relationship Id="rId75" Type="http://schemas.openxmlformats.org/officeDocument/2006/relationships/hyperlink" Target="https://edocs.puc.state.or.us/efdocs/HAH/um1930hah152218.pdf" TargetMode="External"/><Relationship Id="rId96" Type="http://schemas.openxmlformats.org/officeDocument/2006/relationships/hyperlink" Target="https://edocs.puc.state.or.us/efdocs/HAH/um1930hah164944.pdf" TargetMode="External"/><Relationship Id="rId140" Type="http://schemas.openxmlformats.org/officeDocument/2006/relationships/hyperlink" Target="https://edocs.puc.state.or.us/efdocs/HAU/um1930hau165511.pdf" TargetMode="External"/><Relationship Id="rId161" Type="http://schemas.openxmlformats.org/officeDocument/2006/relationships/hyperlink" Target="https://apps.puc.state.or.us/orders/2020ords/20-137.pdf" TargetMode="External"/><Relationship Id="rId182" Type="http://schemas.openxmlformats.org/officeDocument/2006/relationships/hyperlink" Target="https://apps.puc.state.or.us/orders/2020ords/20-159.pdf" TargetMode="External"/><Relationship Id="rId217" Type="http://schemas.openxmlformats.org/officeDocument/2006/relationships/hyperlink" Target="https://edocs.puc.state.or.us/efdocs/HAH/um1930hah333061025.pdf" TargetMode="External"/><Relationship Id="rId6" Type="http://schemas.openxmlformats.org/officeDocument/2006/relationships/hyperlink" Target="https://edocs.puc.state.or.us/efdocs/HAH/um1930hah122749.pdf" TargetMode="External"/><Relationship Id="rId238" Type="http://schemas.openxmlformats.org/officeDocument/2006/relationships/hyperlink" Target="https://edocs.puc.state.or.us/efdocs/HAH/um1930hah337334034.pdf" TargetMode="External"/><Relationship Id="rId259" Type="http://schemas.openxmlformats.org/officeDocument/2006/relationships/hyperlink" Target="https://apps.puc.state.or.us/orders/2025ords/25-525.pdf" TargetMode="External"/><Relationship Id="rId23" Type="http://schemas.openxmlformats.org/officeDocument/2006/relationships/hyperlink" Target="https://edocs.puc.state.or.us/efdocs/HAH/um1930hah145613.pdf" TargetMode="External"/><Relationship Id="rId119" Type="http://schemas.openxmlformats.org/officeDocument/2006/relationships/hyperlink" Target="https://edocs.puc.state.or.us/efdocs/HAH/um1930hah164641.pdf" TargetMode="External"/><Relationship Id="rId270" Type="http://schemas.openxmlformats.org/officeDocument/2006/relationships/printerSettings" Target="../printerSettings/printerSettings2.bin"/><Relationship Id="rId44" Type="http://schemas.openxmlformats.org/officeDocument/2006/relationships/hyperlink" Target="https://edocs.puc.state.or.us/efdocs/HAH/um1930hah16445.pdf" TargetMode="External"/><Relationship Id="rId65" Type="http://schemas.openxmlformats.org/officeDocument/2006/relationships/hyperlink" Target="https://edocs.puc.state.or.us/efdocs/HAH/um1930hah82827.pdf" TargetMode="External"/><Relationship Id="rId86" Type="http://schemas.openxmlformats.org/officeDocument/2006/relationships/hyperlink" Target="https://edocs.puc.state.or.us/efdocs/HAH/um1930hah152727.pdf" TargetMode="External"/><Relationship Id="rId130" Type="http://schemas.openxmlformats.org/officeDocument/2006/relationships/hyperlink" Target="https://edocs.puc.state.or.us/efdocs/HAH/um1930hah162612.pdf" TargetMode="External"/><Relationship Id="rId151" Type="http://schemas.openxmlformats.org/officeDocument/2006/relationships/hyperlink" Target="https://apps.puc.state.or.us/orders/2020ords/20-201.pdf" TargetMode="External"/><Relationship Id="rId172" Type="http://schemas.openxmlformats.org/officeDocument/2006/relationships/hyperlink" Target="https://edocs.puc.state.or.us/efdocs/HAU/um1930hau1616.pdf" TargetMode="External"/><Relationship Id="rId193" Type="http://schemas.openxmlformats.org/officeDocument/2006/relationships/hyperlink" Target="https://apps.puc.state.or.us/orders/2021ords/21-046.pdf" TargetMode="External"/><Relationship Id="rId207" Type="http://schemas.openxmlformats.org/officeDocument/2006/relationships/hyperlink" Target="https://edocs.puc.state.or.us/efdocs/HAH/um1930hah331908120.pdf" TargetMode="External"/><Relationship Id="rId228" Type="http://schemas.openxmlformats.org/officeDocument/2006/relationships/hyperlink" Target="https://edocs.puc.state.or.us/efdocs/HAH/um1930hah335609026.pdf" TargetMode="External"/><Relationship Id="rId249" Type="http://schemas.openxmlformats.org/officeDocument/2006/relationships/hyperlink" Target="https://edocs.puc.state.or.us/efdocs/HAH/um1930hah9711.pdf" TargetMode="External"/><Relationship Id="rId13" Type="http://schemas.openxmlformats.org/officeDocument/2006/relationships/hyperlink" Target="https://edocs.puc.state.or.us/efdocs/HAH/um1930hah9711.pdf" TargetMode="External"/><Relationship Id="rId109" Type="http://schemas.openxmlformats.org/officeDocument/2006/relationships/hyperlink" Target="https://edocs.puc.state.or.us/efdocs/HAH/um1930hah164641.pdf" TargetMode="External"/><Relationship Id="rId260" Type="http://schemas.openxmlformats.org/officeDocument/2006/relationships/hyperlink" Target="https://edocs.puc.state.or.us/efdocs/HAH/um1930hah342384037.pdf" TargetMode="External"/><Relationship Id="rId34" Type="http://schemas.openxmlformats.org/officeDocument/2006/relationships/hyperlink" Target="https://edocs.puc.state.or.us/efdocs/HAH/um1930hah16445.pdf" TargetMode="External"/><Relationship Id="rId55" Type="http://schemas.openxmlformats.org/officeDocument/2006/relationships/hyperlink" Target="https://edocs.puc.state.or.us/efdocs/HAH/um1930hah94645.pdf" TargetMode="External"/><Relationship Id="rId76" Type="http://schemas.openxmlformats.org/officeDocument/2006/relationships/hyperlink" Target="https://edocs.puc.state.or.us/efdocs/HAH/um1930hah152218.pdf" TargetMode="External"/><Relationship Id="rId97" Type="http://schemas.openxmlformats.org/officeDocument/2006/relationships/hyperlink" Target="https://edocs.puc.state.or.us/efdocs/HAH/um1930hah122749.pdf" TargetMode="External"/><Relationship Id="rId120" Type="http://schemas.openxmlformats.org/officeDocument/2006/relationships/hyperlink" Target="https://edocs.puc.state.or.us/efdocs/HAH/um1930hah145421.pdf" TargetMode="External"/><Relationship Id="rId141" Type="http://schemas.openxmlformats.org/officeDocument/2006/relationships/hyperlink" Target="https://edocs.puc.state.or.us/efdocs/HAH/um1930hah14537.pdf" TargetMode="External"/><Relationship Id="rId7" Type="http://schemas.openxmlformats.org/officeDocument/2006/relationships/hyperlink" Target="https://edocs.puc.state.or.us/efdocs/HAH/um1930hah164641.pdf" TargetMode="External"/><Relationship Id="rId162" Type="http://schemas.openxmlformats.org/officeDocument/2006/relationships/hyperlink" Target="https://apps.puc.state.or.us/orders/2020ords/20-137.pdf" TargetMode="External"/><Relationship Id="rId183" Type="http://schemas.openxmlformats.org/officeDocument/2006/relationships/hyperlink" Target="https://edocs.puc.state.or.us/efdocs/HAU/um1930hau329110055.pdf" TargetMode="External"/><Relationship Id="rId218" Type="http://schemas.openxmlformats.org/officeDocument/2006/relationships/hyperlink" Target="https://edocs.puc.state.or.us/efdocs/HAH/um1930hah333274032.pdf" TargetMode="External"/><Relationship Id="rId239" Type="http://schemas.openxmlformats.org/officeDocument/2006/relationships/hyperlink" Target="https://edocs.puc.state.or.us/efdocs/HAH/um1930hah338542115.pdf" TargetMode="External"/><Relationship Id="rId250" Type="http://schemas.openxmlformats.org/officeDocument/2006/relationships/hyperlink" Target="https://apps.puc.state.or.us/orders/2022ords/22-058.pdf" TargetMode="External"/><Relationship Id="rId271" Type="http://schemas.openxmlformats.org/officeDocument/2006/relationships/drawing" Target="../drawings/drawing3.xml"/><Relationship Id="rId24" Type="http://schemas.openxmlformats.org/officeDocument/2006/relationships/hyperlink" Target="https://edocs.puc.state.or.us/efdocs/HAH/um1930hah10130.pdf" TargetMode="External"/><Relationship Id="rId45" Type="http://schemas.openxmlformats.org/officeDocument/2006/relationships/hyperlink" Target="https://edocs.puc.state.or.us/efdocs/HAH/um1930hah326608023.pdf" TargetMode="External"/><Relationship Id="rId66" Type="http://schemas.openxmlformats.org/officeDocument/2006/relationships/hyperlink" Target="https://edocs.puc.state.or.us/efdocs/HAH/um1930hah82827.pdf" TargetMode="External"/><Relationship Id="rId87" Type="http://schemas.openxmlformats.org/officeDocument/2006/relationships/hyperlink" Target="https://edocs.puc.state.or.us/efdocs/HAH/um1930hah155245.pdf" TargetMode="External"/><Relationship Id="rId110" Type="http://schemas.openxmlformats.org/officeDocument/2006/relationships/hyperlink" Target="https://edocs.puc.state.or.us/efdocs/HAH/um1930hah327471032.pdf" TargetMode="External"/><Relationship Id="rId131" Type="http://schemas.openxmlformats.org/officeDocument/2006/relationships/hyperlink" Target="https://edocs.puc.state.or.us/efdocs/HAH/um1930hah164641.pdf" TargetMode="External"/><Relationship Id="rId152" Type="http://schemas.openxmlformats.org/officeDocument/2006/relationships/hyperlink" Target="https://apps.puc.state.or.us/orders/2020ords/20-142.pdf" TargetMode="External"/><Relationship Id="rId173" Type="http://schemas.openxmlformats.org/officeDocument/2006/relationships/hyperlink" Target="https://edocs.puc.state.or.us/efdocs/HAU/um1930hau1616.pdf" TargetMode="External"/><Relationship Id="rId194" Type="http://schemas.openxmlformats.org/officeDocument/2006/relationships/hyperlink" Target="https://edocs.puc.state.or.us/efdocs/HAH/um1930hah17224.pdf" TargetMode="External"/><Relationship Id="rId208" Type="http://schemas.openxmlformats.org/officeDocument/2006/relationships/hyperlink" Target="https://edocs.puc.state.or.us/efdocs/HAH/um1930hah331912120.pdf" TargetMode="External"/><Relationship Id="rId229" Type="http://schemas.openxmlformats.org/officeDocument/2006/relationships/hyperlink" Target="https://edocs.puc.state.or.us/efdocs/HAH/um1930hah335359026.pdf" TargetMode="External"/><Relationship Id="rId240" Type="http://schemas.openxmlformats.org/officeDocument/2006/relationships/hyperlink" Target="https://edocs.puc.state.or.us/efdocs/HAH/um1930hah338542115.pdf" TargetMode="External"/><Relationship Id="rId261" Type="http://schemas.openxmlformats.org/officeDocument/2006/relationships/hyperlink" Target="https://edocs.puc.state.or.us/efdocs/HAH/um1930hah342385037.pdf" TargetMode="External"/><Relationship Id="rId14" Type="http://schemas.openxmlformats.org/officeDocument/2006/relationships/hyperlink" Target="https://edocs.puc.state.or.us/efdocs/HAH/um1930hah9711.pdf" TargetMode="External"/><Relationship Id="rId35" Type="http://schemas.openxmlformats.org/officeDocument/2006/relationships/hyperlink" Target="https://edocs.puc.state.or.us/efdocs/HAH/um1930hah17224.pdf" TargetMode="External"/><Relationship Id="rId56" Type="http://schemas.openxmlformats.org/officeDocument/2006/relationships/hyperlink" Target="https://edocs.puc.state.or.us/efdocs/HAH/um1930hah94645.pdf" TargetMode="External"/><Relationship Id="rId77" Type="http://schemas.openxmlformats.org/officeDocument/2006/relationships/hyperlink" Target="https://edocs.puc.state.or.us/efdocs/HAH/um1930hah93220.pdf" TargetMode="External"/><Relationship Id="rId100" Type="http://schemas.openxmlformats.org/officeDocument/2006/relationships/hyperlink" Target="https://edocs.puc.state.or.us/efdocs/HAH/um1930hah15210.pdf" TargetMode="External"/><Relationship Id="rId8" Type="http://schemas.openxmlformats.org/officeDocument/2006/relationships/hyperlink" Target="https://edocs.puc.state.or.us/efdocs/HAH/um1930hah17224.pdf" TargetMode="External"/><Relationship Id="rId98" Type="http://schemas.openxmlformats.org/officeDocument/2006/relationships/hyperlink" Target="https://edocs.puc.state.or.us/efdocs/HAH/um1930hah15137.pdf" TargetMode="External"/><Relationship Id="rId121" Type="http://schemas.openxmlformats.org/officeDocument/2006/relationships/hyperlink" Target="https://edocs.puc.state.or.us/efdocs/HAH/um1930hah145613.pdf" TargetMode="External"/><Relationship Id="rId142" Type="http://schemas.openxmlformats.org/officeDocument/2006/relationships/hyperlink" Target="https://edocs.puc.state.or.us/efdocs/HAH/um1930hah14537.pdf" TargetMode="External"/><Relationship Id="rId163" Type="http://schemas.openxmlformats.org/officeDocument/2006/relationships/hyperlink" Target="https://apps.puc.state.or.us/orders/2020ords/20-137.pdf" TargetMode="External"/><Relationship Id="rId184" Type="http://schemas.openxmlformats.org/officeDocument/2006/relationships/hyperlink" Target="https://edocs.puc.state.or.us/efdocs/HAU/um1930hau329110055.pdf" TargetMode="External"/><Relationship Id="rId219" Type="http://schemas.openxmlformats.org/officeDocument/2006/relationships/hyperlink" Target="https://edocs.puc.state.or.us/efdocs/HAH/um1930hah333061025.pdf" TargetMode="External"/><Relationship Id="rId230" Type="http://schemas.openxmlformats.org/officeDocument/2006/relationships/hyperlink" Target="https://edocs.puc.state.or.us/efdocs/HAH/um1930hah335450115.pdf" TargetMode="External"/><Relationship Id="rId251" Type="http://schemas.openxmlformats.org/officeDocument/2006/relationships/hyperlink" Target="https://apps.puc.state.or.us/orders/2021ords/21-294.pdf" TargetMode="External"/><Relationship Id="rId25" Type="http://schemas.openxmlformats.org/officeDocument/2006/relationships/hyperlink" Target="https://edocs.puc.state.or.us/efdocs/HAH/um1930hah9711.pdf" TargetMode="External"/><Relationship Id="rId46" Type="http://schemas.openxmlformats.org/officeDocument/2006/relationships/hyperlink" Target="https://edocs.puc.state.or.us/efdocs/HAH/um1930hah326626023.pdf" TargetMode="External"/><Relationship Id="rId67" Type="http://schemas.openxmlformats.org/officeDocument/2006/relationships/hyperlink" Target="https://edocs.puc.state.or.us/efdocs/HAH/um1930hah132928.pdf" TargetMode="External"/><Relationship Id="rId88" Type="http://schemas.openxmlformats.org/officeDocument/2006/relationships/hyperlink" Target="https://edocs.puc.state.or.us/efdocs/HAH/um1930hah13247.pdf" TargetMode="External"/><Relationship Id="rId111" Type="http://schemas.openxmlformats.org/officeDocument/2006/relationships/hyperlink" Target="https://edocs.puc.state.or.us/efdocs/HAH/um1930hah327471032.pdf" TargetMode="External"/><Relationship Id="rId132" Type="http://schemas.openxmlformats.org/officeDocument/2006/relationships/hyperlink" Target="https://apps.puc.state.or.us/orders/2022ords/22-481.pdf" TargetMode="External"/><Relationship Id="rId153" Type="http://schemas.openxmlformats.org/officeDocument/2006/relationships/hyperlink" Target="https://apps.puc.state.or.us/orders/2020ords/20-142.pdf" TargetMode="External"/><Relationship Id="rId174" Type="http://schemas.openxmlformats.org/officeDocument/2006/relationships/hyperlink" Target="https://edocs.puc.state.or.us/efdocs/HAU/um1930hau1616.pdf" TargetMode="External"/><Relationship Id="rId195" Type="http://schemas.openxmlformats.org/officeDocument/2006/relationships/hyperlink" Target="https://apps.puc.state.or.us/orders/2024ords/24-226.pdf" TargetMode="External"/><Relationship Id="rId209" Type="http://schemas.openxmlformats.org/officeDocument/2006/relationships/hyperlink" Target="https://edocs.puc.state.or.us/efdocs/HAH/um1930hah332422025.pdf" TargetMode="External"/><Relationship Id="rId220" Type="http://schemas.openxmlformats.org/officeDocument/2006/relationships/hyperlink" Target="https://apps.puc.state.or.us/orders/2024ords/24-437.pdf" TargetMode="External"/><Relationship Id="rId241" Type="http://schemas.openxmlformats.org/officeDocument/2006/relationships/hyperlink" Target="https://edocs.puc.state.or.us/efdocs/HAH/um1930hah337819056.pdf" TargetMode="External"/><Relationship Id="rId15" Type="http://schemas.openxmlformats.org/officeDocument/2006/relationships/hyperlink" Target="https://edocs.puc.state.or.us/efdocs/HAH/um1930hah14537.pdf" TargetMode="External"/><Relationship Id="rId36" Type="http://schemas.openxmlformats.org/officeDocument/2006/relationships/hyperlink" Target="https://edocs.puc.state.or.us/efdocs/HAH/um1930hah15210.pdf" TargetMode="External"/><Relationship Id="rId57" Type="http://schemas.openxmlformats.org/officeDocument/2006/relationships/hyperlink" Target="https://edocs.puc.state.or.us/efdocs/HAH/um1930hah164915.pdf" TargetMode="External"/><Relationship Id="rId262" Type="http://schemas.openxmlformats.org/officeDocument/2006/relationships/hyperlink" Target="https://edocs.puc.state.or.us/efdocs/HAH/um1930hah342873037.pdf" TargetMode="External"/><Relationship Id="rId78" Type="http://schemas.openxmlformats.org/officeDocument/2006/relationships/hyperlink" Target="https://edocs.puc.state.or.us/efdocs/HAH/um1930hah111830.pdf" TargetMode="External"/><Relationship Id="rId99" Type="http://schemas.openxmlformats.org/officeDocument/2006/relationships/hyperlink" Target="https://edocs.puc.state.or.us/efdocs/HAH/um1930hah15137.pdf" TargetMode="External"/><Relationship Id="rId101" Type="http://schemas.openxmlformats.org/officeDocument/2006/relationships/hyperlink" Target="https://edocs.puc.state.or.us/efdocs/HAH/um1930hah325686023.pdf" TargetMode="External"/><Relationship Id="rId122" Type="http://schemas.openxmlformats.org/officeDocument/2006/relationships/hyperlink" Target="https://edocs.puc.state.or.us/efdocs/HAH/um1930hah162612.pdf" TargetMode="External"/><Relationship Id="rId143" Type="http://schemas.openxmlformats.org/officeDocument/2006/relationships/hyperlink" Target="https://edocs.puc.state.or.us/efdocs/HAH/um1930hah94953.pdf" TargetMode="External"/><Relationship Id="rId164" Type="http://schemas.openxmlformats.org/officeDocument/2006/relationships/hyperlink" Target="https://apps.puc.state.or.us/orders/2020ords/20-078.pdf" TargetMode="External"/><Relationship Id="rId185" Type="http://schemas.openxmlformats.org/officeDocument/2006/relationships/hyperlink" Target="https://edocs.puc.state.or.us/efdocs/HAH/um1930hah152727.pdf" TargetMode="External"/><Relationship Id="rId9" Type="http://schemas.openxmlformats.org/officeDocument/2006/relationships/hyperlink" Target="https://edocs.puc.state.or.us/efdocs/HAH/um1930hah17224.pdf" TargetMode="External"/><Relationship Id="rId210" Type="http://schemas.openxmlformats.org/officeDocument/2006/relationships/hyperlink" Target="https://edocs.puc.state.or.us/efdocs/HAH/um1930hah332421033.pdf" TargetMode="External"/><Relationship Id="rId26" Type="http://schemas.openxmlformats.org/officeDocument/2006/relationships/hyperlink" Target="https://edocs.puc.state.or.us/efdocs/HAH/um1930hah15210.pdf" TargetMode="External"/><Relationship Id="rId231" Type="http://schemas.openxmlformats.org/officeDocument/2006/relationships/hyperlink" Target="https://edocs.puc.state.or.us/efdocs/HAH/um1930hah335991026.pdf" TargetMode="External"/><Relationship Id="rId252" Type="http://schemas.openxmlformats.org/officeDocument/2006/relationships/hyperlink" Target="https://apps.puc.state.or.us/orders/2021ords/21-294.pdf" TargetMode="External"/><Relationship Id="rId47" Type="http://schemas.openxmlformats.org/officeDocument/2006/relationships/hyperlink" Target="https://edocs.puc.state.or.us/efdocs/HAH/um1930hah326626023.pdf" TargetMode="External"/><Relationship Id="rId68" Type="http://schemas.openxmlformats.org/officeDocument/2006/relationships/hyperlink" Target="https://edocs.puc.state.or.us/efdocs/HAH/um1930hah124853.pdf" TargetMode="External"/><Relationship Id="rId89" Type="http://schemas.openxmlformats.org/officeDocument/2006/relationships/hyperlink" Target="https://edocs.puc.state.or.us/efdocs/HAH/um1930hah133250.pdf" TargetMode="External"/><Relationship Id="rId112" Type="http://schemas.openxmlformats.org/officeDocument/2006/relationships/hyperlink" Target="https://edocs.puc.state.or.us/efdocs/HAH/um1930hah327471032.pdf" TargetMode="External"/><Relationship Id="rId133" Type="http://schemas.openxmlformats.org/officeDocument/2006/relationships/hyperlink" Target="https://apps.puc.state.or.us/orders/2022ords/22-481.pdf" TargetMode="External"/><Relationship Id="rId154" Type="http://schemas.openxmlformats.org/officeDocument/2006/relationships/hyperlink" Target="https://apps.puc.state.or.us/orders/2020ords/20-142.pdf" TargetMode="External"/><Relationship Id="rId175" Type="http://schemas.openxmlformats.org/officeDocument/2006/relationships/hyperlink" Target="https://edocs.puc.state.or.us/efdocs/HAU/um1930hau1616.pdf" TargetMode="External"/><Relationship Id="rId196" Type="http://schemas.openxmlformats.org/officeDocument/2006/relationships/hyperlink" Target="https://edocs.puc.state.or.us/efdocs/HAH/um1930hah329983054.pdf" TargetMode="External"/><Relationship Id="rId200" Type="http://schemas.openxmlformats.org/officeDocument/2006/relationships/hyperlink" Target="https://apps.puc.state.or.us/orders/2024ords/24-226.pdf" TargetMode="External"/><Relationship Id="rId16" Type="http://schemas.openxmlformats.org/officeDocument/2006/relationships/hyperlink" Target="https://edocs.puc.state.or.us/efdocs/HAH/um1930hah132928.pdf" TargetMode="External"/><Relationship Id="rId221" Type="http://schemas.openxmlformats.org/officeDocument/2006/relationships/hyperlink" Target="https://edocs.puc.state.or.us/efdocs/HAH/um1930hah333527053.pdf" TargetMode="External"/><Relationship Id="rId242" Type="http://schemas.openxmlformats.org/officeDocument/2006/relationships/hyperlink" Target="https://edocs.puc.state.or.us/efdocs/HAH/um1930hah337336113.pdf" TargetMode="External"/><Relationship Id="rId263" Type="http://schemas.openxmlformats.org/officeDocument/2006/relationships/hyperlink" Target="https://edocs.puc.state.or.us/efdocs/HAH/um1930hah345840048.pdf" TargetMode="External"/><Relationship Id="rId37" Type="http://schemas.openxmlformats.org/officeDocument/2006/relationships/hyperlink" Target="https://edocs.puc.state.or.us/efdocs/HAH/um1930hah17224.pdf" TargetMode="External"/><Relationship Id="rId58" Type="http://schemas.openxmlformats.org/officeDocument/2006/relationships/hyperlink" Target="https://edocs.puc.state.or.us/efdocs/HAH/um1930hah164641.pdf" TargetMode="External"/><Relationship Id="rId79" Type="http://schemas.openxmlformats.org/officeDocument/2006/relationships/hyperlink" Target="https://edocs.puc.state.or.us/efdocs/HAH/um1930hah111830.pdf" TargetMode="External"/><Relationship Id="rId102" Type="http://schemas.openxmlformats.org/officeDocument/2006/relationships/hyperlink" Target="https://edocs.puc.state.or.us/efdocs/HAH/um1930hah325686023.pdf" TargetMode="External"/><Relationship Id="rId123" Type="http://schemas.openxmlformats.org/officeDocument/2006/relationships/hyperlink" Target="https://edocs.puc.state.or.us/efdocs/HAH/um1930hah132928.pdf" TargetMode="External"/><Relationship Id="rId144" Type="http://schemas.openxmlformats.org/officeDocument/2006/relationships/hyperlink" Target="https://edocs.puc.state.or.us/efdocs/HAU/um1930hau10840.pdf" TargetMode="External"/><Relationship Id="rId90" Type="http://schemas.openxmlformats.org/officeDocument/2006/relationships/hyperlink" Target="https://edocs.puc.state.or.us/efdocs/HAH/um1930hah133441.pdf" TargetMode="External"/><Relationship Id="rId165" Type="http://schemas.openxmlformats.org/officeDocument/2006/relationships/hyperlink" Target="https://apps.puc.state.or.us/orders/2020ords/20-078.pdf" TargetMode="External"/><Relationship Id="rId186" Type="http://schemas.openxmlformats.org/officeDocument/2006/relationships/hyperlink" Target="https://apps.puc.state.or.us/orders/2020ords/20-414.pdf" TargetMode="External"/><Relationship Id="rId211" Type="http://schemas.openxmlformats.org/officeDocument/2006/relationships/hyperlink" Target="https://edocs.puc.state.or.us/efdocs/HAH/um1930hah331974025.pdf" TargetMode="External"/><Relationship Id="rId232" Type="http://schemas.openxmlformats.org/officeDocument/2006/relationships/hyperlink" Target="https://apps.puc.state.or.us/orders/2025ords/25-154.pdf" TargetMode="External"/><Relationship Id="rId253" Type="http://schemas.openxmlformats.org/officeDocument/2006/relationships/hyperlink" Target="https://edocs.puc.state.or.us/efdocs/HAH/um1930hah340975027.pdf" TargetMode="External"/><Relationship Id="rId27" Type="http://schemas.openxmlformats.org/officeDocument/2006/relationships/hyperlink" Target="https://edocs.puc.state.or.us/efdocs/HAH/um1930hah17224.pdf" TargetMode="External"/><Relationship Id="rId48" Type="http://schemas.openxmlformats.org/officeDocument/2006/relationships/hyperlink" Target="https://edocs.puc.state.or.us/efdocs/HAH/um1930hah17224.pdf" TargetMode="External"/><Relationship Id="rId69" Type="http://schemas.openxmlformats.org/officeDocument/2006/relationships/hyperlink" Target="https://edocs.puc.state.or.us/efdocs/HAH/um1930hah133619.pdf" TargetMode="External"/><Relationship Id="rId113" Type="http://schemas.openxmlformats.org/officeDocument/2006/relationships/hyperlink" Target="https://edocs.puc.state.or.us/efdocs/HAH/um1930hah17224.pdf" TargetMode="External"/><Relationship Id="rId134" Type="http://schemas.openxmlformats.org/officeDocument/2006/relationships/hyperlink" Target="https://apps.puc.state.or.us/orders/2022ords/22-481.pdf" TargetMode="External"/><Relationship Id="rId80" Type="http://schemas.openxmlformats.org/officeDocument/2006/relationships/hyperlink" Target="https://edocs.puc.state.or.us/efdocs/HAC/um1930hac154159.pdf" TargetMode="External"/><Relationship Id="rId155" Type="http://schemas.openxmlformats.org/officeDocument/2006/relationships/hyperlink" Target="https://apps.puc.state.or.us/orders/2020ords/20-142.pdf" TargetMode="External"/><Relationship Id="rId176" Type="http://schemas.openxmlformats.org/officeDocument/2006/relationships/hyperlink" Target="https://edocs.puc.state.or.us/efdocs/HAU/um1930hau1616.pdf" TargetMode="External"/><Relationship Id="rId197" Type="http://schemas.openxmlformats.org/officeDocument/2006/relationships/hyperlink" Target="https://edocs.puc.state.or.us/efdocs/HAU/um1930hau329489024.pdf" TargetMode="External"/><Relationship Id="rId201" Type="http://schemas.openxmlformats.org/officeDocument/2006/relationships/hyperlink" Target="https://edocs.puc.state.or.us/efdocs/HAH/um1930hah9711.pdf" TargetMode="External"/><Relationship Id="rId222" Type="http://schemas.openxmlformats.org/officeDocument/2006/relationships/hyperlink" Target="https://apps.puc.state.or.us/orders/2025ords/25-014.pdf" TargetMode="External"/><Relationship Id="rId243" Type="http://schemas.openxmlformats.org/officeDocument/2006/relationships/hyperlink" Target="https://edocs.puc.state.or.us/efdocs/HAH/um1930hah337336113.pdf" TargetMode="External"/><Relationship Id="rId264" Type="http://schemas.openxmlformats.org/officeDocument/2006/relationships/hyperlink" Target="https://apps.puc.state.or.us/orders/2022ords/22-058.pdf" TargetMode="External"/><Relationship Id="rId17" Type="http://schemas.openxmlformats.org/officeDocument/2006/relationships/hyperlink" Target="https://edocs.puc.state.or.us/efdocs/HAH/um1930hah164641.pdf" TargetMode="External"/><Relationship Id="rId38" Type="http://schemas.openxmlformats.org/officeDocument/2006/relationships/hyperlink" Target="https://edocs.puc.state.or.us/efdocs/HAH/um1930hah9711.pdf" TargetMode="External"/><Relationship Id="rId59" Type="http://schemas.openxmlformats.org/officeDocument/2006/relationships/hyperlink" Target="https://edocs.puc.state.or.us/efdocs/HAH/um1930hah9711.pdf" TargetMode="External"/><Relationship Id="rId103" Type="http://schemas.openxmlformats.org/officeDocument/2006/relationships/hyperlink" Target="https://edocs.puc.state.or.us/efdocs/HAH/um1930hah325483023.pdf" TargetMode="External"/><Relationship Id="rId124" Type="http://schemas.openxmlformats.org/officeDocument/2006/relationships/hyperlink" Target="https://edocs.puc.state.or.us/efdocs/HAH/um1930hah164641.pdf" TargetMode="External"/><Relationship Id="rId70" Type="http://schemas.openxmlformats.org/officeDocument/2006/relationships/hyperlink" Target="https://edocs.puc.state.or.us/efdocs/HAH/um1930hah95135.pdf" TargetMode="External"/><Relationship Id="rId91" Type="http://schemas.openxmlformats.org/officeDocument/2006/relationships/hyperlink" Target="https://edocs.puc.state.or.us/efdocs/HAH/um1930hah133441.pdf" TargetMode="External"/><Relationship Id="rId145" Type="http://schemas.openxmlformats.org/officeDocument/2006/relationships/hyperlink" Target="https://edocs.puc.state.or.us/efdocs/HAU/um1930hau10840.pdf" TargetMode="External"/><Relationship Id="rId166" Type="http://schemas.openxmlformats.org/officeDocument/2006/relationships/hyperlink" Target="https://apps.puc.state.or.us/orders/2020ords/20-078.pdf" TargetMode="External"/><Relationship Id="rId187" Type="http://schemas.openxmlformats.org/officeDocument/2006/relationships/hyperlink" Target="https://edocs.puc.state.or.us/efdocs/HAU/um1930hau22453.pdf" TargetMode="External"/><Relationship Id="rId1" Type="http://schemas.openxmlformats.org/officeDocument/2006/relationships/hyperlink" Target="https://edocs.puc.state.or.us/efdocs/HAH/um1930hah15137.pdf" TargetMode="External"/><Relationship Id="rId212" Type="http://schemas.openxmlformats.org/officeDocument/2006/relationships/hyperlink" Target="https://edocs.puc.state.or.us/efdocs/HAU/um1930hau332364025.pdf" TargetMode="External"/><Relationship Id="rId233" Type="http://schemas.openxmlformats.org/officeDocument/2006/relationships/hyperlink" Target="https://edocs.puc.state.or.us/efdocs/HAH/um1930hah336200026.pdf" TargetMode="External"/><Relationship Id="rId254" Type="http://schemas.openxmlformats.org/officeDocument/2006/relationships/hyperlink" Target="https://edocs.puc.state.or.us/efdocs/HAH/um1930hah329983054.pdf" TargetMode="External"/><Relationship Id="rId28" Type="http://schemas.openxmlformats.org/officeDocument/2006/relationships/hyperlink" Target="https://edocs.puc.state.or.us/efdocs/HAH/um1930hah93220.pdf" TargetMode="External"/><Relationship Id="rId49" Type="http://schemas.openxmlformats.org/officeDocument/2006/relationships/hyperlink" Target="https://edocs.puc.state.or.us/efdocs/HAH/um1930hah15210.pdf" TargetMode="External"/><Relationship Id="rId114" Type="http://schemas.openxmlformats.org/officeDocument/2006/relationships/hyperlink" Target="https://edocs.puc.state.or.us/efdocs/HAH/um1930hah94953.pdf" TargetMode="External"/><Relationship Id="rId60" Type="http://schemas.openxmlformats.org/officeDocument/2006/relationships/hyperlink" Target="https://edocs.puc.state.or.us/efdocs/HAH/um1930hah102926.pdf" TargetMode="External"/><Relationship Id="rId81" Type="http://schemas.openxmlformats.org/officeDocument/2006/relationships/hyperlink" Target="https://edocs.puc.state.or.us/efdocs/HAH/um1930hah14537.pdf" TargetMode="External"/><Relationship Id="rId135" Type="http://schemas.openxmlformats.org/officeDocument/2006/relationships/hyperlink" Target="https://apps.puc.state.or.us/orders/2022ords/22-481.pdf" TargetMode="External"/><Relationship Id="rId156" Type="http://schemas.openxmlformats.org/officeDocument/2006/relationships/hyperlink" Target="https://apps.puc.state.or.us/orders/2020ords/20-142.pdf" TargetMode="External"/><Relationship Id="rId177" Type="http://schemas.openxmlformats.org/officeDocument/2006/relationships/hyperlink" Target="https://apps.puc.state.or.us/orders/2021ords/21-321.pdf" TargetMode="External"/><Relationship Id="rId198" Type="http://schemas.openxmlformats.org/officeDocument/2006/relationships/hyperlink" Target="https://edocs.puc.state.or.us/efdocs/HAH/um1930hah329555024.pdf" TargetMode="External"/><Relationship Id="rId202" Type="http://schemas.openxmlformats.org/officeDocument/2006/relationships/hyperlink" Target="https://edocs.puc.state.or.us/efdocs/HAH/um1930hah331226025.pdf" TargetMode="External"/><Relationship Id="rId223" Type="http://schemas.openxmlformats.org/officeDocument/2006/relationships/hyperlink" Target="https://apps.puc.state.or.us/orders/2025ords/25-014.pdf" TargetMode="External"/><Relationship Id="rId244" Type="http://schemas.openxmlformats.org/officeDocument/2006/relationships/hyperlink" Target="https://apps.puc.state.or.us/orders/2025ords/25-210.pdf" TargetMode="External"/><Relationship Id="rId18" Type="http://schemas.openxmlformats.org/officeDocument/2006/relationships/hyperlink" Target="https://edocs.puc.state.or.us/efdocs/HAH/um1930hah9711.pdf" TargetMode="External"/><Relationship Id="rId39" Type="http://schemas.openxmlformats.org/officeDocument/2006/relationships/hyperlink" Target="https://edocs.puc.state.or.us/efdocs/HAH/um1930hah15210.pdf" TargetMode="External"/><Relationship Id="rId265" Type="http://schemas.openxmlformats.org/officeDocument/2006/relationships/hyperlink" Target="https://edocs.puc.state.or.us/efdocs/HAH/um1930hah335208026.pdf" TargetMode="External"/><Relationship Id="rId50" Type="http://schemas.openxmlformats.org/officeDocument/2006/relationships/hyperlink" Target="https://edocs.puc.state.or.us/efdocs/HAH/um1930hah121349.pdf" TargetMode="External"/><Relationship Id="rId104" Type="http://schemas.openxmlformats.org/officeDocument/2006/relationships/hyperlink" Target="https://edocs.puc.state.or.us/efdocs/HAH/um1930hah328354033.pdf" TargetMode="External"/><Relationship Id="rId125" Type="http://schemas.openxmlformats.org/officeDocument/2006/relationships/hyperlink" Target="https://edocs.puc.state.or.us/efdocs/HAH/um1930hah111830.pdf" TargetMode="External"/><Relationship Id="rId146" Type="http://schemas.openxmlformats.org/officeDocument/2006/relationships/hyperlink" Target="https://edocs.puc.state.or.us/efdocs/HAU/um1930hau10840.pdf" TargetMode="External"/><Relationship Id="rId167" Type="http://schemas.openxmlformats.org/officeDocument/2006/relationships/hyperlink" Target="https://apps.puc.state.or.us/orders/2021ords/21-119.pdf" TargetMode="External"/><Relationship Id="rId188" Type="http://schemas.openxmlformats.org/officeDocument/2006/relationships/hyperlink" Target="https://apps.puc.state.or.us/orders/2021ords/21-307.pdf" TargetMode="External"/><Relationship Id="rId71" Type="http://schemas.openxmlformats.org/officeDocument/2006/relationships/hyperlink" Target="https://edocs.puc.state.or.us/efdocs/HAH/um1930hah104356.pdf" TargetMode="External"/><Relationship Id="rId92" Type="http://schemas.openxmlformats.org/officeDocument/2006/relationships/hyperlink" Target="https://edocs.puc.state.or.us/efdocs/HAH/um1930hah145236.pdf" TargetMode="External"/><Relationship Id="rId213" Type="http://schemas.openxmlformats.org/officeDocument/2006/relationships/hyperlink" Target="https://edocs.puc.state.or.us/efdocs/HAH/um1930hah332374033.pdf" TargetMode="External"/><Relationship Id="rId234" Type="http://schemas.openxmlformats.org/officeDocument/2006/relationships/hyperlink" Target="https://edocs.puc.state.or.us/efdocs/HAH/um1930hah337334034.pdf" TargetMode="External"/><Relationship Id="rId2" Type="http://schemas.openxmlformats.org/officeDocument/2006/relationships/hyperlink" Target="https://edocs.puc.state.or.us/efdocs/HAH/um1930hah17224.pdf" TargetMode="External"/><Relationship Id="rId29" Type="http://schemas.openxmlformats.org/officeDocument/2006/relationships/hyperlink" Target="https://edocs.puc.state.or.us/efdocs/HAH/um1930hah9711.pdf" TargetMode="External"/><Relationship Id="rId255" Type="http://schemas.openxmlformats.org/officeDocument/2006/relationships/hyperlink" Target="https://edocs.puc.state.or.us/efdocs/HAU/um1930hau342016028.pdf" TargetMode="External"/><Relationship Id="rId40" Type="http://schemas.openxmlformats.org/officeDocument/2006/relationships/hyperlink" Target="https://edocs.puc.state.or.us/efdocs/HAH/um1930hah326884032.pdf" TargetMode="External"/><Relationship Id="rId115" Type="http://schemas.openxmlformats.org/officeDocument/2006/relationships/hyperlink" Target="https://edocs.puc.state.or.us/efdocs/HAH/um1930hah145421.pdf" TargetMode="External"/><Relationship Id="rId136" Type="http://schemas.openxmlformats.org/officeDocument/2006/relationships/hyperlink" Target="https://apps.puc.state.or.us/orders/2022ords/22-481.pdf" TargetMode="External"/><Relationship Id="rId157" Type="http://schemas.openxmlformats.org/officeDocument/2006/relationships/hyperlink" Target="https://apps.puc.state.or.us/orders/2020ords/20-142.pdf" TargetMode="External"/><Relationship Id="rId178" Type="http://schemas.openxmlformats.org/officeDocument/2006/relationships/hyperlink" Target="https://apps.puc.state.or.us/orders/2024ords/24-143.pdf" TargetMode="External"/><Relationship Id="rId61" Type="http://schemas.openxmlformats.org/officeDocument/2006/relationships/hyperlink" Target="https://edocs.puc.state.or.us/efdocs/HAH/um1930hah161013.pdf" TargetMode="External"/><Relationship Id="rId82" Type="http://schemas.openxmlformats.org/officeDocument/2006/relationships/hyperlink" Target="https://edocs.puc.state.or.us/efdocs/HAH/um1930hah173011.pdf" TargetMode="External"/><Relationship Id="rId199" Type="http://schemas.openxmlformats.org/officeDocument/2006/relationships/hyperlink" Target="https://edocs.puc.state.or.us/efdocs/HAH/um1930hah329983054.pdf" TargetMode="External"/><Relationship Id="rId203" Type="http://schemas.openxmlformats.org/officeDocument/2006/relationships/hyperlink" Target="https://edocs.puc.state.or.us/efdocs/HAH/um1930hah331168120.pdf" TargetMode="External"/><Relationship Id="rId19" Type="http://schemas.openxmlformats.org/officeDocument/2006/relationships/hyperlink" Target="https://edocs.puc.state.or.us/efdocs/HAH/um1930hah15210.pdf" TargetMode="External"/><Relationship Id="rId224" Type="http://schemas.openxmlformats.org/officeDocument/2006/relationships/hyperlink" Target="https://edocs.puc.state.or.us/efdocs/HAH/um1930hah334443054.pdf" TargetMode="External"/><Relationship Id="rId245" Type="http://schemas.openxmlformats.org/officeDocument/2006/relationships/hyperlink" Target="https://apps.puc.state.or.us/orders/2025ords/25-154.pdf" TargetMode="External"/><Relationship Id="rId266" Type="http://schemas.openxmlformats.org/officeDocument/2006/relationships/hyperlink" Target="https://edocs.puc.state.or.us/efdocs/HAH/um1930hah331226025.pdf" TargetMode="External"/><Relationship Id="rId30" Type="http://schemas.openxmlformats.org/officeDocument/2006/relationships/hyperlink" Target="https://edocs.puc.state.or.us/efdocs/HAH/um1930hah15137.pdf" TargetMode="External"/><Relationship Id="rId105" Type="http://schemas.openxmlformats.org/officeDocument/2006/relationships/hyperlink" Target="https://edocs.puc.state.or.us/efdocs/HAH/um1930hah327471032.pdf" TargetMode="External"/><Relationship Id="rId126" Type="http://schemas.openxmlformats.org/officeDocument/2006/relationships/hyperlink" Target="https://edocs.puc.state.or.us/efdocs/HAH/um1930hah152727.pdf" TargetMode="External"/><Relationship Id="rId147" Type="http://schemas.openxmlformats.org/officeDocument/2006/relationships/hyperlink" Target="https://edocs.puc.state.or.us/efdocs/HAU/um1930hau10840.pdf" TargetMode="External"/><Relationship Id="rId168" Type="http://schemas.openxmlformats.org/officeDocument/2006/relationships/hyperlink" Target="https://apps.puc.state.or.us/orders/2021ords/21-119.pdf" TargetMode="External"/><Relationship Id="rId51" Type="http://schemas.openxmlformats.org/officeDocument/2006/relationships/hyperlink" Target="https://edocs.puc.state.or.us/efdocs/HAH/um1930hah17224.pdf" TargetMode="External"/><Relationship Id="rId72" Type="http://schemas.openxmlformats.org/officeDocument/2006/relationships/hyperlink" Target="https://edocs.puc.state.or.us/efdocs/HAH/um1930hah15575.pdf" TargetMode="External"/><Relationship Id="rId93" Type="http://schemas.openxmlformats.org/officeDocument/2006/relationships/hyperlink" Target="https://edocs.puc.state.or.us/efdocs/HAH/um1930hah145236.pdf" TargetMode="External"/><Relationship Id="rId189" Type="http://schemas.openxmlformats.org/officeDocument/2006/relationships/hyperlink" Target="https://apps.puc.state.or.us/orders/2023ords/23-375.pdf" TargetMode="External"/><Relationship Id="rId3" Type="http://schemas.openxmlformats.org/officeDocument/2006/relationships/hyperlink" Target="https://edocs.puc.state.or.us/efdocs/HAH/um1930hah15210.pdf" TargetMode="External"/><Relationship Id="rId214" Type="http://schemas.openxmlformats.org/officeDocument/2006/relationships/hyperlink" Target="https://edocs.puc.state.or.us/efdocs/HAH/um1930hah332421033.pdf" TargetMode="External"/><Relationship Id="rId235" Type="http://schemas.openxmlformats.org/officeDocument/2006/relationships/hyperlink" Target="https://edocs.puc.state.or.us/efdocs/HAH/um1930hah337809114.pdf" TargetMode="External"/><Relationship Id="rId256" Type="http://schemas.openxmlformats.org/officeDocument/2006/relationships/hyperlink" Target="https://apps.puc.state.or.us/orders/2025ords/25-483.pdf" TargetMode="External"/><Relationship Id="rId116" Type="http://schemas.openxmlformats.org/officeDocument/2006/relationships/hyperlink" Target="https://edocs.puc.state.or.us/efdocs/HAH/um1930hah162612.pdf" TargetMode="External"/><Relationship Id="rId137" Type="http://schemas.openxmlformats.org/officeDocument/2006/relationships/hyperlink" Target="https://apps.puc.state.or.us/orders/2021ords/21-042.pdf" TargetMode="External"/><Relationship Id="rId158" Type="http://schemas.openxmlformats.org/officeDocument/2006/relationships/hyperlink" Target="https://apps.puc.state.or.us/orders/2020ords/20-142.pdf" TargetMode="External"/><Relationship Id="rId20" Type="http://schemas.openxmlformats.org/officeDocument/2006/relationships/hyperlink" Target="https://edocs.puc.state.or.us/efdocs/HAH/um1930hah17224.pdf" TargetMode="External"/><Relationship Id="rId41" Type="http://schemas.openxmlformats.org/officeDocument/2006/relationships/hyperlink" Target="https://edocs.puc.state.or.us/efdocs/HAH/um1930hah326884032.pdf" TargetMode="External"/><Relationship Id="rId62" Type="http://schemas.openxmlformats.org/officeDocument/2006/relationships/hyperlink" Target="https://edocs.puc.state.or.us/efdocs/HAH/um1930hah163116.pdf" TargetMode="External"/><Relationship Id="rId83" Type="http://schemas.openxmlformats.org/officeDocument/2006/relationships/hyperlink" Target="https://edocs.puc.state.or.us/efdocs/HAH/um1930hah173011.pdf" TargetMode="External"/><Relationship Id="rId179" Type="http://schemas.openxmlformats.org/officeDocument/2006/relationships/hyperlink" Target="https://edocs.puc.state.or.us/efdocs/HAU/um1930hau325671054.pdf" TargetMode="External"/><Relationship Id="rId190" Type="http://schemas.openxmlformats.org/officeDocument/2006/relationships/hyperlink" Target="https://apps.puc.state.or.us/orders/2023ords/23-375.pdf" TargetMode="External"/><Relationship Id="rId204" Type="http://schemas.openxmlformats.org/officeDocument/2006/relationships/hyperlink" Target="https://edocs.puc.state.or.us/efdocs/HAH/um1930hah331973025.pdf" TargetMode="External"/><Relationship Id="rId225" Type="http://schemas.openxmlformats.org/officeDocument/2006/relationships/hyperlink" Target="https://edocs.puc.state.or.us/efdocs/HAH/um1930hah335208026.pdf" TargetMode="External"/><Relationship Id="rId246" Type="http://schemas.openxmlformats.org/officeDocument/2006/relationships/hyperlink" Target="https://edocs.puc.state.or.us/efdocs/HAH/um1930hah335450115.pdf" TargetMode="External"/><Relationship Id="rId267" Type="http://schemas.openxmlformats.org/officeDocument/2006/relationships/hyperlink" Target="https://edocs.puc.state.or.us/efdocs/HAH/um1930hah347706112.pdf" TargetMode="External"/><Relationship Id="rId106" Type="http://schemas.openxmlformats.org/officeDocument/2006/relationships/hyperlink" Target="https://edocs.puc.state.or.us/efdocs/HAH/um1930hah327471032.pdf" TargetMode="External"/><Relationship Id="rId127" Type="http://schemas.openxmlformats.org/officeDocument/2006/relationships/hyperlink" Target="https://edocs.puc.state.or.us/efdocs/HAH/um1930hah111830.pdf" TargetMode="External"/><Relationship Id="rId10" Type="http://schemas.openxmlformats.org/officeDocument/2006/relationships/hyperlink" Target="https://edocs.puc.state.or.us/efdocs/HAH/um1930hah17224.pdf" TargetMode="External"/><Relationship Id="rId31" Type="http://schemas.openxmlformats.org/officeDocument/2006/relationships/hyperlink" Target="https://edocs.puc.state.or.us/efdocs/HAH/um1930hah164641.pdf" TargetMode="External"/><Relationship Id="rId52" Type="http://schemas.openxmlformats.org/officeDocument/2006/relationships/hyperlink" Target="https://edocs.puc.state.or.us/efdocs/HAH/um1930hah165930.pdf" TargetMode="External"/><Relationship Id="rId73" Type="http://schemas.openxmlformats.org/officeDocument/2006/relationships/hyperlink" Target="https://edocs.puc.state.or.us/efdocs/HAH/um1930hah16130.pdf" TargetMode="External"/><Relationship Id="rId94" Type="http://schemas.openxmlformats.org/officeDocument/2006/relationships/hyperlink" Target="https://edocs.puc.state.or.us/efdocs/HAH/um1930hah145421.pdf" TargetMode="External"/><Relationship Id="rId148" Type="http://schemas.openxmlformats.org/officeDocument/2006/relationships/hyperlink" Target="https://edocs.puc.state.or.us/efdocs/HAU/um1930hau10840.pdf" TargetMode="External"/><Relationship Id="rId169" Type="http://schemas.openxmlformats.org/officeDocument/2006/relationships/hyperlink" Target="https://apps.puc.state.or.us/orders/2021ords/21-244.pdf" TargetMode="External"/><Relationship Id="rId4" Type="http://schemas.openxmlformats.org/officeDocument/2006/relationships/hyperlink" Target="https://edocs.puc.state.or.us/efdocs/HAH/um1930hah14537.pdf" TargetMode="External"/><Relationship Id="rId180" Type="http://schemas.openxmlformats.org/officeDocument/2006/relationships/hyperlink" Target="https://apps.puc.state.or.us/orders/2020ords/20-159.pdf" TargetMode="External"/><Relationship Id="rId215" Type="http://schemas.openxmlformats.org/officeDocument/2006/relationships/hyperlink" Target="https://edocs.puc.state.or.us/efdocs/HAH/um1930hah333274032.pdf" TargetMode="External"/><Relationship Id="rId236" Type="http://schemas.openxmlformats.org/officeDocument/2006/relationships/hyperlink" Target="https://edocs.puc.state.or.us/efdocs/HAH/um1930hah337819056.pdf" TargetMode="External"/><Relationship Id="rId257" Type="http://schemas.openxmlformats.org/officeDocument/2006/relationships/hyperlink" Target="https://apps.puc.state.or.us/orders/2025ords/25-483.pdf" TargetMode="External"/><Relationship Id="rId42" Type="http://schemas.openxmlformats.org/officeDocument/2006/relationships/hyperlink" Target="https://edocs.puc.state.or.us/efdocs/HAH/um1930hah326908023.pdf" TargetMode="External"/><Relationship Id="rId84" Type="http://schemas.openxmlformats.org/officeDocument/2006/relationships/hyperlink" Target="https://edocs.puc.state.or.us/efdocs/HAH/um1930hah152441.pdf" TargetMode="External"/><Relationship Id="rId138" Type="http://schemas.openxmlformats.org/officeDocument/2006/relationships/hyperlink" Target="https://apps.puc.state.or.us/orders/2021ords/21-042.pdf" TargetMode="External"/><Relationship Id="rId191" Type="http://schemas.openxmlformats.org/officeDocument/2006/relationships/hyperlink" Target="https://apps.puc.state.or.us/orders/2020ords/20-137.pdf" TargetMode="External"/><Relationship Id="rId205" Type="http://schemas.openxmlformats.org/officeDocument/2006/relationships/hyperlink" Target="https://edocs.puc.state.or.us/efdocs/HAH/um1930hah332374033.pdf" TargetMode="External"/><Relationship Id="rId247" Type="http://schemas.openxmlformats.org/officeDocument/2006/relationships/hyperlink" Target="https://edocs.puc.state.or.us/efdocs/HAH/um1930hah334749113.pdf" TargetMode="External"/><Relationship Id="rId107" Type="http://schemas.openxmlformats.org/officeDocument/2006/relationships/hyperlink" Target="https://edocs.puc.state.or.us/efdocs/HAH/um1930hah1453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E96E8-8243-49ED-B5A9-41E3A4BAF1F9}">
  <dimension ref="A1:T64"/>
  <sheetViews>
    <sheetView tabSelected="1" zoomScaleNormal="100" workbookViewId="0">
      <selection activeCell="A2" sqref="A2"/>
    </sheetView>
  </sheetViews>
  <sheetFormatPr defaultColWidth="8.85546875" defaultRowHeight="15" customHeight="1"/>
  <cols>
    <col min="1" max="1" width="5.85546875" style="3" customWidth="1"/>
    <col min="2" max="2" width="9.140625" style="3"/>
    <col min="3" max="4" width="16" style="3" customWidth="1"/>
    <col min="5" max="5" width="14.85546875" style="3" customWidth="1"/>
    <col min="6" max="6" width="19.42578125" style="3" customWidth="1"/>
    <col min="7" max="7" width="23.42578125" style="3" customWidth="1"/>
    <col min="8" max="8" width="5.5703125" style="3" customWidth="1"/>
    <col min="9" max="9" width="8.42578125" style="3" customWidth="1"/>
    <col min="10" max="10" width="21.85546875" style="3" customWidth="1"/>
    <col min="11" max="11" width="19" style="3" customWidth="1"/>
    <col min="12" max="12" width="16.85546875" style="30" customWidth="1"/>
    <col min="13" max="13" width="17" style="30" bestFit="1" customWidth="1"/>
    <col min="14" max="14" width="20.7109375" style="30" customWidth="1"/>
    <col min="15" max="15" width="17.42578125" style="30" customWidth="1"/>
    <col min="16" max="16" width="14.85546875" style="30" customWidth="1"/>
    <col min="17" max="17" width="18.140625" style="30" customWidth="1"/>
    <col min="18" max="18" width="8.85546875" style="30"/>
    <col min="19" max="19" width="9.42578125" style="30" bestFit="1" customWidth="1"/>
    <col min="20" max="20" width="15" style="30" customWidth="1"/>
    <col min="21" max="16384" width="8.85546875" style="30"/>
  </cols>
  <sheetData>
    <row r="1" spans="1:20" ht="90" customHeight="1">
      <c r="E1" s="199" t="s">
        <v>0</v>
      </c>
      <c r="F1" s="199"/>
      <c r="G1" s="199"/>
      <c r="H1" s="199"/>
      <c r="J1" s="77" t="s">
        <v>1</v>
      </c>
      <c r="K1" s="42"/>
      <c r="L1" s="42"/>
      <c r="M1" s="42"/>
    </row>
    <row r="2" spans="1:20" s="52" customFormat="1" ht="14.25" customHeight="1">
      <c r="B2" s="53"/>
    </row>
    <row r="3" spans="1:20" ht="14.25" customHeight="1">
      <c r="A3" s="30"/>
      <c r="B3" s="97"/>
      <c r="C3" s="30"/>
      <c r="D3" s="30"/>
      <c r="E3" s="30"/>
      <c r="F3" s="30"/>
      <c r="G3" s="30"/>
      <c r="H3" s="30"/>
      <c r="I3" s="30"/>
      <c r="J3" s="30"/>
      <c r="K3" s="30"/>
    </row>
    <row r="4" spans="1:20" ht="18.75" customHeight="1">
      <c r="A4" s="30"/>
      <c r="B4" s="56" t="s">
        <v>2</v>
      </c>
      <c r="C4" s="30"/>
      <c r="D4" s="30"/>
      <c r="E4" s="30"/>
      <c r="F4" s="30"/>
      <c r="G4" s="30"/>
      <c r="H4" s="30"/>
      <c r="I4" s="57" t="s">
        <v>3</v>
      </c>
      <c r="J4" s="48"/>
      <c r="K4" s="48"/>
      <c r="L4" s="48"/>
      <c r="M4" s="48"/>
      <c r="P4" s="189"/>
    </row>
    <row r="5" spans="1:20" ht="66" customHeight="1">
      <c r="A5" s="30"/>
      <c r="B5" s="97"/>
      <c r="C5" s="30"/>
      <c r="D5" s="30"/>
      <c r="E5" s="30"/>
      <c r="F5" s="30"/>
      <c r="G5" s="30"/>
      <c r="H5" s="30"/>
      <c r="I5" s="63" t="s">
        <v>4</v>
      </c>
      <c r="J5" s="63" t="s">
        <v>5</v>
      </c>
      <c r="K5" s="63" t="s">
        <v>6</v>
      </c>
      <c r="L5" s="63" t="s">
        <v>7</v>
      </c>
      <c r="M5" s="63" t="s">
        <v>8</v>
      </c>
      <c r="N5" s="63" t="s">
        <v>9</v>
      </c>
      <c r="P5" s="188"/>
    </row>
    <row r="6" spans="1:20" ht="14.25" customHeight="1">
      <c r="A6" s="30"/>
      <c r="B6" s="97"/>
      <c r="C6" s="30"/>
      <c r="D6" s="30"/>
      <c r="E6" s="30"/>
      <c r="F6" s="30"/>
      <c r="G6" s="30"/>
      <c r="H6" s="54"/>
      <c r="I6" s="82" t="s">
        <v>10</v>
      </c>
      <c r="J6" s="59">
        <v>0</v>
      </c>
      <c r="K6" s="87">
        <v>0</v>
      </c>
      <c r="L6" s="60">
        <v>0</v>
      </c>
      <c r="M6" s="100">
        <v>0</v>
      </c>
      <c r="N6" s="61">
        <v>0</v>
      </c>
      <c r="P6" s="188"/>
    </row>
    <row r="7" spans="1:20" ht="14.25" customHeight="1">
      <c r="A7" s="30"/>
      <c r="B7" s="97"/>
      <c r="C7" s="30"/>
      <c r="D7" s="30"/>
      <c r="E7" s="30"/>
      <c r="F7" s="30"/>
      <c r="G7" s="30"/>
      <c r="H7" s="55"/>
      <c r="I7" s="83" t="s">
        <v>11</v>
      </c>
      <c r="J7" s="59">
        <v>1</v>
      </c>
      <c r="K7" s="88">
        <v>0</v>
      </c>
      <c r="L7" s="60">
        <v>0</v>
      </c>
      <c r="M7" s="100">
        <v>0</v>
      </c>
      <c r="N7" s="60">
        <v>3</v>
      </c>
      <c r="P7" s="188"/>
    </row>
    <row r="8" spans="1:20" ht="14.1" customHeight="1">
      <c r="A8" s="30"/>
      <c r="B8" s="97"/>
      <c r="C8" s="30"/>
      <c r="D8" s="30"/>
      <c r="E8" s="30"/>
      <c r="F8" s="30"/>
      <c r="G8" s="30"/>
      <c r="H8" s="55"/>
      <c r="I8" s="58" t="s">
        <v>12</v>
      </c>
      <c r="J8" s="99">
        <v>0</v>
      </c>
      <c r="K8" s="88">
        <v>0</v>
      </c>
      <c r="L8" s="62">
        <v>1</v>
      </c>
      <c r="M8" s="62">
        <v>0</v>
      </c>
      <c r="N8" s="60">
        <v>0</v>
      </c>
    </row>
    <row r="9" spans="1:20" ht="14.25" customHeight="1">
      <c r="A9" s="30"/>
      <c r="B9" s="97"/>
      <c r="C9" s="30"/>
      <c r="D9" s="30"/>
      <c r="E9" s="30"/>
      <c r="F9" s="30"/>
      <c r="G9" s="30"/>
      <c r="H9" s="55"/>
      <c r="I9" s="84" t="s">
        <v>13</v>
      </c>
      <c r="J9" s="101">
        <f>SUM(J6:J8)</f>
        <v>1</v>
      </c>
      <c r="K9" s="101">
        <f t="shared" ref="K9:N9" si="0">SUM(K6:K8)</f>
        <v>0</v>
      </c>
      <c r="L9" s="101">
        <f t="shared" si="0"/>
        <v>1</v>
      </c>
      <c r="M9" s="101">
        <f t="shared" si="0"/>
        <v>0</v>
      </c>
      <c r="N9" s="105">
        <f t="shared" si="0"/>
        <v>3</v>
      </c>
    </row>
    <row r="10" spans="1:20" ht="14.25" customHeight="1">
      <c r="A10" s="30"/>
      <c r="B10" s="97"/>
      <c r="C10" s="30"/>
      <c r="D10" s="30"/>
      <c r="E10" s="30"/>
      <c r="F10" s="30"/>
      <c r="G10" s="30"/>
      <c r="H10" s="30"/>
      <c r="I10" s="89"/>
      <c r="J10" s="81"/>
      <c r="K10" s="81"/>
      <c r="L10" s="81"/>
      <c r="M10" s="81"/>
    </row>
    <row r="11" spans="1:20" s="47" customFormat="1" ht="25.35" customHeight="1">
      <c r="I11" s="57" t="s">
        <v>14</v>
      </c>
      <c r="J11" s="48"/>
      <c r="K11" s="48"/>
      <c r="L11" s="48"/>
      <c r="M11" s="48"/>
      <c r="N11" s="48"/>
    </row>
    <row r="12" spans="1:20" s="47" customFormat="1" ht="17.45" hidden="1">
      <c r="B12" s="56"/>
      <c r="I12" s="57"/>
      <c r="J12" s="48" t="s">
        <v>15</v>
      </c>
      <c r="K12" s="48" t="s">
        <v>16</v>
      </c>
      <c r="L12" s="48" t="s">
        <v>17</v>
      </c>
      <c r="M12" s="48" t="s">
        <v>18</v>
      </c>
      <c r="N12" s="48"/>
    </row>
    <row r="13" spans="1:20" s="40" customFormat="1" ht="70.349999999999994" customHeight="1">
      <c r="A13" s="29"/>
      <c r="H13" s="41"/>
      <c r="I13" s="63" t="s">
        <v>4</v>
      </c>
      <c r="J13" s="63" t="s">
        <v>5</v>
      </c>
      <c r="K13" s="63" t="s">
        <v>19</v>
      </c>
      <c r="L13" s="63" t="s">
        <v>6</v>
      </c>
      <c r="M13" s="63" t="s">
        <v>20</v>
      </c>
      <c r="N13" s="63" t="s">
        <v>21</v>
      </c>
      <c r="O13" s="63" t="s">
        <v>22</v>
      </c>
      <c r="P13" s="63" t="s">
        <v>23</v>
      </c>
      <c r="Q13" s="63" t="s">
        <v>24</v>
      </c>
      <c r="S13" s="3"/>
      <c r="T13" s="3"/>
    </row>
    <row r="14" spans="1:20" s="40" customFormat="1" ht="15.75" customHeight="1">
      <c r="A14" s="29"/>
      <c r="H14" s="54"/>
      <c r="I14" s="82" t="s">
        <v>10</v>
      </c>
      <c r="J14" s="135">
        <f>COUNTIFS('CSP Project Data'!$B$6:$B$87, $I14, 'CSP Project Data'!$E$6:$E$87, 'Executive Summary'!J$12)</f>
        <v>0</v>
      </c>
      <c r="K14" s="127">
        <f>ROUND(SUMIFS('CSP Project Data'!J:J,'CSP Project Data'!E:E,"Pre-certified",'CSP Project Data'!B:B,I14)/1000,2)</f>
        <v>0</v>
      </c>
      <c r="L14" s="87">
        <f>COUNTIFS('CSP Project Data'!$B$6:$B$87, $I14, 'CSP Project Data'!$E$6:$E$87, 'Executive Summary'!K$12)</f>
        <v>0</v>
      </c>
      <c r="M14" s="133">
        <f>ROUND(SUMIFS('CSP Project Data'!J:J,'CSP Project Data'!E:E,"Certified",'CSP Project Data'!B:B,I14)/1000,2)</f>
        <v>0</v>
      </c>
      <c r="N14" s="137">
        <f>COUNTIFS('CSP Project Data'!$B$6:$B$87, $I14, 'CSP Project Data'!$E$6:$E$87, 'Executive Summary'!L$12)</f>
        <v>1</v>
      </c>
      <c r="O14" s="128">
        <f>ROUND(SUMIFS('CSP Project Data'!J:J,'CSP Project Data'!E:E,"Operational",'CSP Project Data'!B:B,I14)/1000,2)</f>
        <v>2.95</v>
      </c>
      <c r="P14" s="137">
        <f t="shared" ref="P14:Q16" si="1">J14+L14+N14</f>
        <v>1</v>
      </c>
      <c r="Q14" s="130">
        <f t="shared" si="1"/>
        <v>2.95</v>
      </c>
      <c r="S14" s="3"/>
      <c r="T14" s="3"/>
    </row>
    <row r="15" spans="1:20">
      <c r="H15" s="55"/>
      <c r="I15" s="83" t="s">
        <v>11</v>
      </c>
      <c r="J15" s="136">
        <f>COUNTIFS('CSP Project Data'!$B$6:$B$87, $I15, 'CSP Project Data'!$E$6:$E$87, 'Executive Summary'!J$12)</f>
        <v>20</v>
      </c>
      <c r="K15" s="126">
        <f>ROUND(SUMIFS('CSP Project Data'!J:J,'CSP Project Data'!E:E,"Pre-certified",'CSP Project Data'!B:B,I15)/1000,2)</f>
        <v>22.94</v>
      </c>
      <c r="L15" s="88">
        <f>COUNTIFS('CSP Project Data'!$B$6:$B$87, $I15, 'CSP Project Data'!$E$6:$E$87, 'Executive Summary'!K$12)</f>
        <v>1</v>
      </c>
      <c r="M15" s="134">
        <f>ROUND(SUMIFS('CSP Project Data'!J:J,'CSP Project Data'!E:E,"Certified",'CSP Project Data'!B:B,I15)/1000,2)</f>
        <v>0.95</v>
      </c>
      <c r="N15" s="138">
        <f>COUNTIFS('CSP Project Data'!$B$6:$B$87, $I15, 'CSP Project Data'!$E$6:$E$87, 'Executive Summary'!L$12)</f>
        <v>23</v>
      </c>
      <c r="O15" s="129">
        <f>ROUND(SUMIFS('CSP Project Data'!J:J,'CSP Project Data'!E:E,"Operational",'CSP Project Data'!B:B,I15)/1000,2)</f>
        <v>36.18</v>
      </c>
      <c r="P15" s="138">
        <f t="shared" si="1"/>
        <v>44</v>
      </c>
      <c r="Q15" s="131">
        <f t="shared" si="1"/>
        <v>60.07</v>
      </c>
      <c r="S15" s="3"/>
      <c r="T15" s="3"/>
    </row>
    <row r="16" spans="1:20">
      <c r="H16" s="55"/>
      <c r="I16" s="58" t="s">
        <v>12</v>
      </c>
      <c r="J16" s="136">
        <f>COUNTIFS('CSP Project Data'!$B$6:$B$87, $I16, 'CSP Project Data'!$E$6:$E$87, 'Executive Summary'!J$12)</f>
        <v>6</v>
      </c>
      <c r="K16" s="126">
        <f>ROUND(SUMIFS('CSP Project Data'!J:J,'CSP Project Data'!E:E,"Pre-certified",'CSP Project Data'!B:B,I16)/1000,2)</f>
        <v>11.22</v>
      </c>
      <c r="L16" s="88">
        <f>COUNTIFS('CSP Project Data'!$B$6:$B$87, $I16, 'CSP Project Data'!$E$6:$E$87, 'Executive Summary'!K$12)</f>
        <v>0</v>
      </c>
      <c r="M16" s="134">
        <f>ROUND(SUMIFS('CSP Project Data'!J:J,'CSP Project Data'!E:E,"Certified",'CSP Project Data'!B:B,I16)/1000,2)</f>
        <v>0</v>
      </c>
      <c r="N16" s="138">
        <f>COUNTIFS('CSP Project Data'!$B$6:$B$88,$I16,'CSP Project Data'!$E$6:$E$88,'Executive Summary'!L$12)+ COUNTIFS('CSP Project Data'!$B$6:$B$88,$I16,'CSP Project Data'!$E$6:$E$88,"Partially Operational")</f>
        <v>30</v>
      </c>
      <c r="O16" s="129">
        <f>ROUND((SUMIFS('CSP Project Data'!J:J,'CSP Project Data'!E:E,"Operational",'CSP Project Data'!B:B,I16)+SUMIFS('CSP Project Data'!J:J,'CSP Project Data'!E:E,"Partially Operational",'CSP Project Data'!B:B,I16))/1000,2)</f>
        <v>66.41</v>
      </c>
      <c r="P16" s="138">
        <f t="shared" si="1"/>
        <v>36</v>
      </c>
      <c r="Q16" s="131">
        <f t="shared" si="1"/>
        <v>77.63</v>
      </c>
      <c r="S16" s="3"/>
      <c r="T16" s="3"/>
    </row>
    <row r="17" spans="2:20">
      <c r="H17" s="55"/>
      <c r="I17" s="84" t="s">
        <v>13</v>
      </c>
      <c r="J17" s="85">
        <f t="shared" ref="J17:Q17" si="2">SUM(J14:J16)</f>
        <v>26</v>
      </c>
      <c r="K17" s="151">
        <f t="shared" si="2"/>
        <v>34.160000000000004</v>
      </c>
      <c r="L17" s="85">
        <f t="shared" si="2"/>
        <v>1</v>
      </c>
      <c r="M17" s="85">
        <f t="shared" si="2"/>
        <v>0.95</v>
      </c>
      <c r="N17" s="85">
        <f t="shared" si="2"/>
        <v>54</v>
      </c>
      <c r="O17" s="85">
        <f t="shared" si="2"/>
        <v>105.53999999999999</v>
      </c>
      <c r="P17" s="85">
        <f t="shared" si="2"/>
        <v>81</v>
      </c>
      <c r="Q17" s="132">
        <f t="shared" si="2"/>
        <v>140.65</v>
      </c>
      <c r="S17" s="3"/>
      <c r="T17" s="3"/>
    </row>
    <row r="18" spans="2:20" ht="14.45">
      <c r="H18" s="80"/>
      <c r="I18" s="89"/>
      <c r="J18" s="81"/>
      <c r="K18" s="81"/>
      <c r="L18" s="81"/>
      <c r="M18" s="81"/>
      <c r="N18" s="3"/>
      <c r="S18" s="3"/>
      <c r="T18" s="3"/>
    </row>
    <row r="19" spans="2:20" ht="7.5" customHeight="1">
      <c r="H19" s="80"/>
      <c r="I19" s="81"/>
      <c r="K19" s="30"/>
      <c r="M19" s="81"/>
      <c r="N19" s="3"/>
    </row>
    <row r="20" spans="2:20" ht="0.95" customHeight="1">
      <c r="H20" s="80"/>
      <c r="I20" s="81"/>
      <c r="K20" s="30"/>
      <c r="M20" s="81"/>
      <c r="N20" s="3"/>
    </row>
    <row r="21" spans="2:20" ht="6" customHeight="1">
      <c r="H21" s="80"/>
      <c r="I21" s="81"/>
      <c r="K21" s="30"/>
      <c r="M21" s="81"/>
      <c r="N21" s="3"/>
    </row>
    <row r="22" spans="2:20" ht="16.350000000000001" customHeight="1">
      <c r="B22" s="78" t="s">
        <v>25</v>
      </c>
      <c r="I22" s="81"/>
      <c r="K22" s="30"/>
      <c r="M22" s="81"/>
      <c r="N22" s="3"/>
    </row>
    <row r="23" spans="2:20" ht="15.6">
      <c r="I23" s="192" t="s">
        <v>26</v>
      </c>
      <c r="J23" s="30"/>
      <c r="K23" s="30"/>
    </row>
    <row r="24" spans="2:20" ht="93">
      <c r="I24" s="63" t="s">
        <v>4</v>
      </c>
      <c r="J24" s="63" t="s">
        <v>27</v>
      </c>
      <c r="K24" s="63" t="s">
        <v>28</v>
      </c>
      <c r="L24" s="63" t="s">
        <v>29</v>
      </c>
      <c r="M24" s="63" t="s">
        <v>30</v>
      </c>
      <c r="N24" s="63" t="s">
        <v>31</v>
      </c>
    </row>
    <row r="25" spans="2:20" ht="15.6" customHeight="1">
      <c r="I25" s="191" t="s">
        <v>10</v>
      </c>
      <c r="J25" s="194">
        <f>AVERAGEIFS('CSP Project Data'!$Q$6:$Q$87,'CSP Project Data'!$B$6:$B$87,I25,'CSP Project Data'!$E$6:$E$87, "Operational")</f>
        <v>48</v>
      </c>
      <c r="K25" s="195">
        <f>COUNTIFS('CSP Project Data'!$W$6:$W$87,"Yes",'CSP Project Data'!$B$6:$B$87,'Executive Summary'!$I25)</f>
        <v>0</v>
      </c>
      <c r="L25" s="196">
        <f>SUMIFS('CSP Project Data'!AB$6:AB$87,'CSP Project Data'!$B$6:$B$87,'Executive Summary'!$I25)</f>
        <v>1</v>
      </c>
      <c r="M25" s="196">
        <f>SUMIFS('CSP Project Data'!AC$6:AC$87,'CSP Project Data'!$B$6:$B$87,'Executive Summary'!$I25)</f>
        <v>1</v>
      </c>
      <c r="N25" s="196">
        <f>SUMIFS('CSP Project Data'!AD$6:AD$87,'CSP Project Data'!$B$6:$B$87,'Executive Summary'!$I25)</f>
        <v>0</v>
      </c>
    </row>
    <row r="26" spans="2:20" ht="15.6" customHeight="1">
      <c r="I26" s="191" t="s">
        <v>11</v>
      </c>
      <c r="J26" s="194">
        <f>AVERAGEIFS('CSP Project Data'!$Q$6:$Q$87,'CSP Project Data'!$B$6:$B$87,I26,'CSP Project Data'!$E$6:$E$87, "Operational")</f>
        <v>33.739130434782609</v>
      </c>
      <c r="K26" s="195">
        <f>COUNTIFS('CSP Project Data'!$W$6:$W$87,"Yes",'CSP Project Data'!$B$6:$B$87,'Executive Summary'!$I26)</f>
        <v>19</v>
      </c>
      <c r="L26" s="196">
        <f>SUMIFS('CSP Project Data'!AB$6:AB$87,'CSP Project Data'!$B$6:$B$87,'Executive Summary'!$I26)</f>
        <v>33</v>
      </c>
      <c r="M26" s="196">
        <f>SUMIFS('CSP Project Data'!AC$6:AC$87,'CSP Project Data'!$B$6:$B$87,'Executive Summary'!$I26)</f>
        <v>26</v>
      </c>
      <c r="N26" s="196">
        <f>SUMIFS('CSP Project Data'!AD$6:AD$87,'CSP Project Data'!$B$6:$B$87,'Executive Summary'!$I26)</f>
        <v>30</v>
      </c>
    </row>
    <row r="27" spans="2:20" ht="15.6" customHeight="1">
      <c r="I27" s="191" t="s">
        <v>12</v>
      </c>
      <c r="J27" s="194">
        <f>AVERAGEIFS('CSP Project Data'!$Q$6:$Q$87,'CSP Project Data'!$B$6:$B$87,I27,'CSP Project Data'!$E$6:$E$87, "Operational")</f>
        <v>29.03448275862069</v>
      </c>
      <c r="K27" s="195">
        <f>COUNTIFS('CSP Project Data'!$W$6:$W$87,"Yes",'CSP Project Data'!$B$6:$B$87,'Executive Summary'!$I27)</f>
        <v>22</v>
      </c>
      <c r="L27" s="196">
        <f>SUMIFS('CSP Project Data'!AB$6:AB$87,'CSP Project Data'!$B$6:$B$87,'Executive Summary'!$I27)</f>
        <v>33</v>
      </c>
      <c r="M27" s="196">
        <f>SUMIFS('CSP Project Data'!AC$6:AC$87,'CSP Project Data'!$B$6:$B$87,'Executive Summary'!$I27)</f>
        <v>24</v>
      </c>
      <c r="N27" s="196">
        <f>SUMIFS('CSP Project Data'!AD$6:AD$87,'CSP Project Data'!$B$6:$B$87,'Executive Summary'!$I27)</f>
        <v>28</v>
      </c>
      <c r="O27" s="3"/>
    </row>
    <row r="28" spans="2:20" ht="18">
      <c r="C28" s="78"/>
      <c r="D28" s="78"/>
      <c r="E28" s="78"/>
      <c r="F28" s="78"/>
      <c r="G28" s="78"/>
      <c r="I28" s="197" t="s">
        <v>13</v>
      </c>
      <c r="J28" s="198">
        <f>AVERAGEIFS('CSP Project Data'!$Q$6:$Q$87,'CSP Project Data'!$E$6:$E$87, "Operational")</f>
        <v>31.433962264150942</v>
      </c>
      <c r="K28" s="190">
        <f>SUM(K25:K27)</f>
        <v>41</v>
      </c>
      <c r="L28" s="190">
        <f t="shared" ref="L28:N28" si="3">SUM(L25:L27)</f>
        <v>67</v>
      </c>
      <c r="M28" s="190">
        <f t="shared" si="3"/>
        <v>51</v>
      </c>
      <c r="N28" s="190">
        <f t="shared" si="3"/>
        <v>58</v>
      </c>
      <c r="R28" s="106"/>
    </row>
    <row r="29" spans="2:20" ht="14.25" customHeight="1">
      <c r="B29" s="200"/>
      <c r="C29" s="200"/>
      <c r="D29" s="200"/>
      <c r="E29" s="200"/>
      <c r="F29" s="200"/>
      <c r="G29" s="200"/>
      <c r="I29" s="201"/>
      <c r="J29" s="201"/>
      <c r="K29" s="201"/>
      <c r="L29" s="3"/>
      <c r="M29" s="201" t="s">
        <v>32</v>
      </c>
      <c r="N29" s="201"/>
    </row>
    <row r="30" spans="2:20" ht="68.099999999999994" customHeight="1">
      <c r="B30" s="200"/>
      <c r="C30" s="200"/>
      <c r="D30" s="200"/>
      <c r="E30" s="200"/>
      <c r="F30" s="200"/>
      <c r="G30" s="200"/>
      <c r="O30" s="75"/>
    </row>
    <row r="31" spans="2:20" ht="16.5" hidden="1" customHeight="1">
      <c r="B31" s="86"/>
      <c r="C31" s="86"/>
      <c r="D31" s="86"/>
      <c r="E31" s="86"/>
      <c r="F31" s="86"/>
      <c r="G31" s="86"/>
      <c r="H31" s="30"/>
      <c r="O31" s="75"/>
    </row>
    <row r="32" spans="2:20" ht="15" customHeight="1">
      <c r="O32" s="75"/>
    </row>
    <row r="33" spans="2:15" ht="14.45">
      <c r="O33" s="92"/>
    </row>
    <row r="34" spans="2:15" ht="15.6" customHeight="1">
      <c r="L34" s="3"/>
      <c r="M34" s="3"/>
      <c r="N34" s="49"/>
    </row>
    <row r="35" spans="2:15" ht="14.45">
      <c r="L35" s="3"/>
      <c r="M35" s="3"/>
      <c r="N35" s="49"/>
    </row>
    <row r="36" spans="2:15" ht="14.45">
      <c r="L36" s="3"/>
      <c r="M36" s="3"/>
      <c r="N36" s="49"/>
    </row>
    <row r="37" spans="2:15" ht="14.45"/>
    <row r="38" spans="2:15" ht="15" customHeight="1">
      <c r="L38" s="3"/>
    </row>
    <row r="39" spans="2:15" ht="14.45">
      <c r="L39" s="3"/>
    </row>
    <row r="40" spans="2:15" ht="14.45">
      <c r="I40" s="30"/>
      <c r="J40" s="30"/>
      <c r="K40" s="30"/>
      <c r="L40" s="3"/>
    </row>
    <row r="41" spans="2:15" ht="14.45">
      <c r="L41" s="3"/>
    </row>
    <row r="42" spans="2:15" ht="47.25" customHeight="1">
      <c r="L42" s="3"/>
    </row>
    <row r="43" spans="2:15" ht="25.35" customHeight="1"/>
    <row r="44" spans="2:15" ht="13.5" customHeight="1"/>
    <row r="45" spans="2:15" ht="14.45"/>
    <row r="46" spans="2:15" ht="14.45">
      <c r="B46" s="29"/>
    </row>
    <row r="47" spans="2:15" ht="14.45"/>
    <row r="48" spans="2:15" ht="14.45"/>
    <row r="49" spans="1:1" ht="14.45">
      <c r="A49" s="30"/>
    </row>
    <row r="53" spans="1:1" ht="14.45"/>
    <row r="54" spans="1:1" ht="14.45"/>
    <row r="55" spans="1:1" ht="14.45"/>
    <row r="56" spans="1:1" ht="14.45"/>
    <row r="57" spans="1:1" ht="14.45"/>
    <row r="60" spans="1:1" ht="14.45"/>
    <row r="61" spans="1:1" ht="14.45"/>
    <row r="62" spans="1:1" ht="14.45"/>
    <row r="63" spans="1:1" ht="14.45"/>
    <row r="64" spans="1:1" ht="14.45"/>
  </sheetData>
  <sheetProtection algorithmName="SHA-512" hashValue="1Ea7NM7hluBjZ9okPPwDJHFsvTRxU7WadmaCrEm5BUNtw7QE/unn6SZhIm2UsCkbto6xsRr10c2T48L3HAx3Vg==" saltValue="yEZfTcn0Nldxy/bWbOTNPw==" spinCount="100000" sheet="1" objects="1" scenarios="1" formatCells="0" sort="0" autoFilter="0" pivotTables="0"/>
  <mergeCells count="4">
    <mergeCell ref="E1:H1"/>
    <mergeCell ref="B29:G30"/>
    <mergeCell ref="M29:N29"/>
    <mergeCell ref="I29:K2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12162-90F1-47CC-AB23-5327713FD128}">
  <dimension ref="B3:S22"/>
  <sheetViews>
    <sheetView workbookViewId="0">
      <selection activeCell="E5" sqref="E5"/>
    </sheetView>
  </sheetViews>
  <sheetFormatPr defaultColWidth="8.85546875" defaultRowHeight="12.95"/>
  <cols>
    <col min="1" max="1" width="8.85546875" style="31"/>
    <col min="2" max="2" width="14.85546875" style="31" customWidth="1"/>
    <col min="3" max="3" width="7.140625" style="31" bestFit="1" customWidth="1"/>
    <col min="4" max="4" width="11.5703125" style="31" bestFit="1" customWidth="1"/>
    <col min="5" max="5" width="23.85546875" style="31" customWidth="1"/>
    <col min="6" max="6" width="16.5703125" style="31" bestFit="1" customWidth="1"/>
    <col min="7" max="7" width="13.85546875" style="31" customWidth="1"/>
    <col min="8" max="8" width="18.140625" style="16" customWidth="1"/>
    <col min="9" max="9" width="9.5703125" style="31" bestFit="1" customWidth="1"/>
    <col min="10" max="10" width="11" style="31" customWidth="1"/>
    <col min="11" max="11" width="10.5703125" style="31" bestFit="1" customWidth="1"/>
    <col min="12" max="12" width="11.140625" style="31" customWidth="1"/>
    <col min="13" max="13" width="11.85546875" style="31" customWidth="1"/>
    <col min="14" max="14" width="12" style="31" customWidth="1"/>
    <col min="15" max="15" width="12.140625" style="31" customWidth="1"/>
    <col min="16" max="16" width="8.85546875" style="31"/>
    <col min="17" max="17" width="15" style="16" customWidth="1"/>
    <col min="18" max="18" width="8.85546875" style="31" bestFit="1" customWidth="1"/>
    <col min="19" max="19" width="17.140625" style="31" customWidth="1"/>
    <col min="20" max="16384" width="8.85546875" style="31"/>
  </cols>
  <sheetData>
    <row r="3" spans="2:19" s="46" customFormat="1" ht="89.25" customHeight="1">
      <c r="B3" s="43" t="s">
        <v>33</v>
      </c>
      <c r="C3" s="43" t="s">
        <v>34</v>
      </c>
      <c r="D3" s="44" t="s">
        <v>35</v>
      </c>
      <c r="E3" s="44" t="s">
        <v>36</v>
      </c>
      <c r="F3" s="44" t="s">
        <v>37</v>
      </c>
      <c r="G3" s="43" t="s">
        <v>38</v>
      </c>
      <c r="H3" s="43" t="s">
        <v>39</v>
      </c>
      <c r="I3" s="43" t="s">
        <v>40</v>
      </c>
      <c r="J3" s="45" t="s">
        <v>41</v>
      </c>
      <c r="K3" s="43" t="s">
        <v>42</v>
      </c>
      <c r="L3" s="45" t="s">
        <v>43</v>
      </c>
      <c r="M3" s="45" t="s">
        <v>44</v>
      </c>
      <c r="N3" s="45" t="s">
        <v>45</v>
      </c>
      <c r="O3" s="43" t="s">
        <v>46</v>
      </c>
      <c r="P3" s="45" t="s">
        <v>47</v>
      </c>
      <c r="Q3" s="45" t="s">
        <v>48</v>
      </c>
      <c r="R3" s="45" t="s">
        <v>49</v>
      </c>
      <c r="S3" s="45" t="s">
        <v>50</v>
      </c>
    </row>
    <row r="4" spans="2:19" ht="51.95">
      <c r="B4" s="32" t="s">
        <v>51</v>
      </c>
      <c r="C4" s="32" t="s">
        <v>12</v>
      </c>
      <c r="D4" s="33" t="s">
        <v>52</v>
      </c>
      <c r="E4" s="33" t="s">
        <v>53</v>
      </c>
      <c r="F4" s="33" t="s">
        <v>17</v>
      </c>
      <c r="G4" s="32" t="s">
        <v>54</v>
      </c>
      <c r="H4" s="32" t="s">
        <v>54</v>
      </c>
      <c r="I4" s="34">
        <v>43994</v>
      </c>
      <c r="J4" s="32" t="s">
        <v>55</v>
      </c>
      <c r="K4" s="34" t="e">
        <f>_xlfn.XLOOKUP(D4,#REF!,#REF!)</f>
        <v>#REF!</v>
      </c>
      <c r="L4" s="35" t="e">
        <f>(K4-I4)/30.4</f>
        <v>#REF!</v>
      </c>
      <c r="M4" s="36"/>
      <c r="N4" s="39">
        <v>44910</v>
      </c>
      <c r="O4" s="36">
        <v>0</v>
      </c>
      <c r="P4" s="36" t="s">
        <v>56</v>
      </c>
      <c r="Q4" s="37" t="s">
        <v>57</v>
      </c>
      <c r="R4" s="37" t="s">
        <v>58</v>
      </c>
      <c r="S4" s="36"/>
    </row>
    <row r="5" spans="2:19" ht="51.95">
      <c r="B5" s="32" t="s">
        <v>59</v>
      </c>
      <c r="C5" s="32" t="s">
        <v>11</v>
      </c>
      <c r="D5" s="33" t="s">
        <v>60</v>
      </c>
      <c r="E5" s="33" t="s">
        <v>61</v>
      </c>
      <c r="F5" s="33" t="s">
        <v>17</v>
      </c>
      <c r="G5" s="33" t="s">
        <v>62</v>
      </c>
      <c r="H5" s="32" t="s">
        <v>63</v>
      </c>
      <c r="I5" s="34">
        <v>44404</v>
      </c>
      <c r="J5" s="34">
        <v>44953</v>
      </c>
      <c r="K5" s="34" t="e">
        <f>_xlfn.XLOOKUP(D5,#REF!,#REF!)</f>
        <v>#REF!</v>
      </c>
      <c r="L5" s="35" t="e">
        <f t="shared" ref="L5:L22" si="0">(K5-I5)/30.4</f>
        <v>#REF!</v>
      </c>
      <c r="M5" s="36"/>
      <c r="N5" s="36"/>
      <c r="O5" s="36"/>
      <c r="P5" s="36" t="s">
        <v>64</v>
      </c>
      <c r="Q5" s="37" t="s">
        <v>57</v>
      </c>
      <c r="R5" s="37" t="s">
        <v>58</v>
      </c>
      <c r="S5" s="36"/>
    </row>
    <row r="6" spans="2:19" ht="51.95">
      <c r="B6" s="32" t="s">
        <v>65</v>
      </c>
      <c r="C6" s="32" t="s">
        <v>12</v>
      </c>
      <c r="D6" s="33" t="s">
        <v>66</v>
      </c>
      <c r="E6" s="33" t="s">
        <v>67</v>
      </c>
      <c r="F6" s="33" t="s">
        <v>17</v>
      </c>
      <c r="G6" s="33" t="s">
        <v>62</v>
      </c>
      <c r="H6" s="32" t="s">
        <v>68</v>
      </c>
      <c r="I6" s="34">
        <v>43994</v>
      </c>
      <c r="J6" s="32" t="s">
        <v>69</v>
      </c>
      <c r="K6" s="34" t="e">
        <f>_xlfn.XLOOKUP(D6,#REF!,#REF!)</f>
        <v>#REF!</v>
      </c>
      <c r="L6" s="35" t="e">
        <f t="shared" si="0"/>
        <v>#REF!</v>
      </c>
      <c r="M6" s="36"/>
      <c r="N6" s="36"/>
      <c r="O6" s="36"/>
      <c r="P6" s="36" t="s">
        <v>64</v>
      </c>
      <c r="Q6" s="37" t="s">
        <v>57</v>
      </c>
      <c r="R6" s="37" t="s">
        <v>58</v>
      </c>
      <c r="S6" s="36"/>
    </row>
    <row r="7" spans="2:19">
      <c r="B7" s="32" t="s">
        <v>70</v>
      </c>
      <c r="C7" s="32" t="s">
        <v>12</v>
      </c>
      <c r="D7" s="33" t="s">
        <v>71</v>
      </c>
      <c r="E7" s="33" t="s">
        <v>72</v>
      </c>
      <c r="F7" s="33" t="s">
        <v>17</v>
      </c>
      <c r="G7" s="33" t="s">
        <v>73</v>
      </c>
      <c r="H7" s="32" t="s">
        <v>73</v>
      </c>
      <c r="I7" s="34">
        <v>44004</v>
      </c>
      <c r="J7" s="34">
        <v>44552</v>
      </c>
      <c r="K7" s="34" t="e">
        <f>_xlfn.XLOOKUP(D7,#REF!,#REF!)</f>
        <v>#REF!</v>
      </c>
      <c r="L7" s="35" t="e">
        <f t="shared" si="0"/>
        <v>#REF!</v>
      </c>
      <c r="M7" s="36"/>
      <c r="N7" s="36"/>
      <c r="O7" s="36"/>
      <c r="P7" s="36" t="s">
        <v>56</v>
      </c>
      <c r="Q7" s="37" t="s">
        <v>58</v>
      </c>
      <c r="R7" s="37" t="s">
        <v>58</v>
      </c>
      <c r="S7" s="36"/>
    </row>
    <row r="8" spans="2:19" ht="51.95">
      <c r="B8" s="32" t="s">
        <v>74</v>
      </c>
      <c r="C8" s="32" t="s">
        <v>12</v>
      </c>
      <c r="D8" s="33" t="s">
        <v>75</v>
      </c>
      <c r="E8" s="33" t="s">
        <v>76</v>
      </c>
      <c r="F8" s="33" t="s">
        <v>17</v>
      </c>
      <c r="G8" s="33" t="s">
        <v>62</v>
      </c>
      <c r="H8" s="32" t="s">
        <v>77</v>
      </c>
      <c r="I8" s="34">
        <v>43994</v>
      </c>
      <c r="J8" s="32" t="s">
        <v>78</v>
      </c>
      <c r="K8" s="34" t="e">
        <f>_xlfn.XLOOKUP(D8,#REF!,#REF!)</f>
        <v>#REF!</v>
      </c>
      <c r="L8" s="35" t="e">
        <f t="shared" si="0"/>
        <v>#REF!</v>
      </c>
      <c r="M8" s="36"/>
      <c r="N8" s="36"/>
      <c r="O8" s="36"/>
      <c r="P8" s="36" t="s">
        <v>64</v>
      </c>
      <c r="Q8" s="37" t="s">
        <v>57</v>
      </c>
      <c r="R8" s="37" t="s">
        <v>58</v>
      </c>
      <c r="S8" s="36"/>
    </row>
    <row r="9" spans="2:19">
      <c r="B9" s="32" t="s">
        <v>79</v>
      </c>
      <c r="C9" s="32" t="s">
        <v>11</v>
      </c>
      <c r="D9" s="33" t="s">
        <v>80</v>
      </c>
      <c r="E9" s="33" t="s">
        <v>81</v>
      </c>
      <c r="F9" s="33" t="s">
        <v>17</v>
      </c>
      <c r="G9" s="33" t="s">
        <v>62</v>
      </c>
      <c r="H9" s="32" t="s">
        <v>62</v>
      </c>
      <c r="I9" s="34">
        <v>44666</v>
      </c>
      <c r="J9" s="34">
        <v>45214</v>
      </c>
      <c r="K9" s="34" t="e">
        <f>_xlfn.XLOOKUP(D9,#REF!,#REF!)</f>
        <v>#REF!</v>
      </c>
      <c r="L9" s="35" t="e">
        <f t="shared" si="0"/>
        <v>#REF!</v>
      </c>
      <c r="M9" s="36"/>
      <c r="N9" s="36"/>
      <c r="O9" s="36"/>
      <c r="P9" s="36" t="s">
        <v>56</v>
      </c>
      <c r="Q9" s="37" t="s">
        <v>58</v>
      </c>
      <c r="R9" s="37" t="s">
        <v>58</v>
      </c>
      <c r="S9" s="36"/>
    </row>
    <row r="10" spans="2:19" ht="26.1">
      <c r="B10" s="32" t="s">
        <v>82</v>
      </c>
      <c r="C10" s="32" t="s">
        <v>12</v>
      </c>
      <c r="D10" s="33" t="s">
        <v>83</v>
      </c>
      <c r="E10" s="33" t="s">
        <v>84</v>
      </c>
      <c r="F10" s="33" t="s">
        <v>17</v>
      </c>
      <c r="G10" s="33" t="s">
        <v>85</v>
      </c>
      <c r="H10" s="32" t="s">
        <v>85</v>
      </c>
      <c r="I10" s="34">
        <v>43942</v>
      </c>
      <c r="J10" s="34" t="s">
        <v>86</v>
      </c>
      <c r="K10" s="34" t="e">
        <f>_xlfn.XLOOKUP(D10,#REF!,#REF!)</f>
        <v>#REF!</v>
      </c>
      <c r="L10" s="35" t="e">
        <f t="shared" si="0"/>
        <v>#REF!</v>
      </c>
      <c r="M10" s="36"/>
      <c r="N10" s="36"/>
      <c r="O10" s="36"/>
      <c r="P10" s="36" t="s">
        <v>56</v>
      </c>
      <c r="Q10" s="37" t="s">
        <v>87</v>
      </c>
      <c r="R10" s="37" t="s">
        <v>58</v>
      </c>
      <c r="S10" s="36"/>
    </row>
    <row r="11" spans="2:19" ht="51.95">
      <c r="B11" s="32" t="s">
        <v>88</v>
      </c>
      <c r="C11" s="32" t="s">
        <v>12</v>
      </c>
      <c r="D11" s="33" t="s">
        <v>89</v>
      </c>
      <c r="E11" s="33" t="s">
        <v>90</v>
      </c>
      <c r="F11" s="33" t="s">
        <v>17</v>
      </c>
      <c r="G11" s="33" t="s">
        <v>77</v>
      </c>
      <c r="H11" s="32" t="s">
        <v>63</v>
      </c>
      <c r="I11" s="34">
        <v>44000</v>
      </c>
      <c r="J11" s="34" t="s">
        <v>91</v>
      </c>
      <c r="K11" s="34" t="e">
        <f>_xlfn.XLOOKUP(D11,#REF!,#REF!)</f>
        <v>#REF!</v>
      </c>
      <c r="L11" s="35" t="e">
        <f t="shared" si="0"/>
        <v>#REF!</v>
      </c>
      <c r="M11" s="36"/>
      <c r="N11" s="36"/>
      <c r="O11" s="36"/>
      <c r="P11" s="36" t="s">
        <v>64</v>
      </c>
      <c r="Q11" s="98" t="s">
        <v>57</v>
      </c>
      <c r="R11" s="37" t="s">
        <v>58</v>
      </c>
      <c r="S11" s="36"/>
    </row>
    <row r="12" spans="2:19">
      <c r="B12" s="32" t="s">
        <v>92</v>
      </c>
      <c r="C12" s="32" t="s">
        <v>12</v>
      </c>
      <c r="D12" s="33" t="s">
        <v>93</v>
      </c>
      <c r="E12" s="33" t="s">
        <v>94</v>
      </c>
      <c r="F12" s="33" t="s">
        <v>17</v>
      </c>
      <c r="G12" s="33" t="s">
        <v>73</v>
      </c>
      <c r="H12" s="32" t="s">
        <v>73</v>
      </c>
      <c r="I12" s="34">
        <v>44004</v>
      </c>
      <c r="J12" s="34">
        <v>44552</v>
      </c>
      <c r="K12" s="34" t="e">
        <f>_xlfn.XLOOKUP(D12,#REF!,#REF!)</f>
        <v>#REF!</v>
      </c>
      <c r="L12" s="35" t="e">
        <f t="shared" si="0"/>
        <v>#REF!</v>
      </c>
      <c r="M12" s="36"/>
      <c r="N12" s="36"/>
      <c r="O12" s="36"/>
      <c r="P12" s="36" t="s">
        <v>56</v>
      </c>
      <c r="Q12" s="37" t="s">
        <v>58</v>
      </c>
      <c r="R12" s="37" t="s">
        <v>58</v>
      </c>
      <c r="S12" s="36"/>
    </row>
    <row r="13" spans="2:19" ht="26.1">
      <c r="B13" s="32" t="s">
        <v>95</v>
      </c>
      <c r="C13" s="32" t="s">
        <v>11</v>
      </c>
      <c r="D13" s="33" t="s">
        <v>96</v>
      </c>
      <c r="E13" s="33" t="s">
        <v>97</v>
      </c>
      <c r="F13" s="33" t="s">
        <v>17</v>
      </c>
      <c r="G13" s="33" t="s">
        <v>98</v>
      </c>
      <c r="H13" s="32" t="s">
        <v>99</v>
      </c>
      <c r="I13" s="34">
        <v>44138</v>
      </c>
      <c r="J13" s="34">
        <v>44684</v>
      </c>
      <c r="K13" s="34" t="e">
        <f>_xlfn.XLOOKUP(D13,#REF!,#REF!)</f>
        <v>#REF!</v>
      </c>
      <c r="L13" s="35" t="e">
        <f t="shared" si="0"/>
        <v>#REF!</v>
      </c>
      <c r="M13" s="36"/>
      <c r="N13" s="36"/>
      <c r="O13" s="36"/>
      <c r="P13" s="36" t="s">
        <v>56</v>
      </c>
      <c r="Q13" s="37" t="s">
        <v>58</v>
      </c>
      <c r="R13" s="37" t="s">
        <v>58</v>
      </c>
      <c r="S13" s="36"/>
    </row>
    <row r="14" spans="2:19">
      <c r="B14" s="32" t="s">
        <v>100</v>
      </c>
      <c r="C14" s="32" t="s">
        <v>12</v>
      </c>
      <c r="D14" s="33" t="s">
        <v>101</v>
      </c>
      <c r="E14" s="33" t="s">
        <v>102</v>
      </c>
      <c r="F14" s="33" t="s">
        <v>17</v>
      </c>
      <c r="G14" s="33" t="s">
        <v>62</v>
      </c>
      <c r="H14" s="32" t="s">
        <v>62</v>
      </c>
      <c r="I14" s="34">
        <v>43901</v>
      </c>
      <c r="J14" s="34">
        <v>44450</v>
      </c>
      <c r="K14" s="34" t="e">
        <f>_xlfn.XLOOKUP(D14,#REF!,#REF!)</f>
        <v>#REF!</v>
      </c>
      <c r="L14" s="35" t="e">
        <f t="shared" si="0"/>
        <v>#REF!</v>
      </c>
      <c r="M14" s="36"/>
      <c r="N14" s="36"/>
      <c r="O14" s="36"/>
      <c r="P14" s="36" t="s">
        <v>56</v>
      </c>
      <c r="Q14" s="37" t="s">
        <v>58</v>
      </c>
      <c r="R14" s="37" t="s">
        <v>58</v>
      </c>
      <c r="S14" s="36"/>
    </row>
    <row r="15" spans="2:19">
      <c r="B15" s="32" t="s">
        <v>103</v>
      </c>
      <c r="C15" s="32" t="s">
        <v>12</v>
      </c>
      <c r="D15" s="33" t="s">
        <v>104</v>
      </c>
      <c r="E15" s="33" t="s">
        <v>105</v>
      </c>
      <c r="F15" s="33" t="s">
        <v>17</v>
      </c>
      <c r="G15" s="33" t="s">
        <v>73</v>
      </c>
      <c r="H15" s="32" t="s">
        <v>73</v>
      </c>
      <c r="I15" s="34">
        <v>44672</v>
      </c>
      <c r="J15" s="34">
        <v>45220</v>
      </c>
      <c r="K15" s="34" t="e">
        <f>_xlfn.XLOOKUP(D15,#REF!,#REF!)</f>
        <v>#REF!</v>
      </c>
      <c r="L15" s="35" t="e">
        <f t="shared" si="0"/>
        <v>#REF!</v>
      </c>
      <c r="M15" s="36"/>
      <c r="N15" s="36"/>
      <c r="O15" s="36"/>
      <c r="P15" s="36" t="s">
        <v>56</v>
      </c>
      <c r="Q15" s="37" t="s">
        <v>58</v>
      </c>
      <c r="R15" s="37" t="s">
        <v>58</v>
      </c>
      <c r="S15" s="36"/>
    </row>
    <row r="16" spans="2:19" ht="17.850000000000001" customHeight="1">
      <c r="B16" s="32" t="s">
        <v>106</v>
      </c>
      <c r="C16" s="32" t="s">
        <v>12</v>
      </c>
      <c r="D16" s="33" t="s">
        <v>107</v>
      </c>
      <c r="E16" s="33" t="s">
        <v>108</v>
      </c>
      <c r="F16" s="33" t="s">
        <v>17</v>
      </c>
      <c r="G16" s="33" t="s">
        <v>62</v>
      </c>
      <c r="H16" s="32" t="s">
        <v>68</v>
      </c>
      <c r="I16" s="34">
        <v>43994</v>
      </c>
      <c r="J16" s="32" t="s">
        <v>109</v>
      </c>
      <c r="K16" s="34" t="e">
        <f>_xlfn.XLOOKUP(D16,#REF!,#REF!)</f>
        <v>#REF!</v>
      </c>
      <c r="L16" s="35" t="e">
        <f t="shared" si="0"/>
        <v>#REF!</v>
      </c>
      <c r="M16" s="36"/>
      <c r="N16" s="36"/>
      <c r="O16" s="36"/>
      <c r="P16" s="36" t="s">
        <v>64</v>
      </c>
      <c r="Q16" s="98" t="s">
        <v>57</v>
      </c>
      <c r="R16" s="37" t="s">
        <v>58</v>
      </c>
      <c r="S16" s="36"/>
    </row>
    <row r="17" spans="2:19" ht="15.6" customHeight="1">
      <c r="B17" s="32" t="s">
        <v>110</v>
      </c>
      <c r="C17" s="32" t="s">
        <v>12</v>
      </c>
      <c r="D17" s="33" t="s">
        <v>111</v>
      </c>
      <c r="E17" s="33" t="s">
        <v>112</v>
      </c>
      <c r="F17" s="33" t="s">
        <v>17</v>
      </c>
      <c r="G17" s="33" t="s">
        <v>54</v>
      </c>
      <c r="H17" s="32" t="s">
        <v>68</v>
      </c>
      <c r="I17" s="34">
        <v>43994</v>
      </c>
      <c r="J17" s="32" t="s">
        <v>113</v>
      </c>
      <c r="K17" s="34" t="e">
        <f>_xlfn.XLOOKUP(D17,#REF!,#REF!)</f>
        <v>#REF!</v>
      </c>
      <c r="L17" s="35" t="e">
        <f t="shared" si="0"/>
        <v>#REF!</v>
      </c>
      <c r="M17" s="36"/>
      <c r="N17" s="36"/>
      <c r="O17" s="36"/>
      <c r="P17" s="36" t="s">
        <v>64</v>
      </c>
      <c r="Q17" s="98" t="s">
        <v>114</v>
      </c>
      <c r="R17" s="37" t="s">
        <v>58</v>
      </c>
      <c r="S17" s="36"/>
    </row>
    <row r="18" spans="2:19" ht="17.100000000000001" customHeight="1">
      <c r="B18" s="32" t="s">
        <v>115</v>
      </c>
      <c r="C18" s="32" t="s">
        <v>12</v>
      </c>
      <c r="D18" s="33" t="s">
        <v>116</v>
      </c>
      <c r="E18" s="33" t="s">
        <v>117</v>
      </c>
      <c r="F18" s="33" t="s">
        <v>17</v>
      </c>
      <c r="G18" s="33" t="s">
        <v>118</v>
      </c>
      <c r="H18" s="32" t="s">
        <v>119</v>
      </c>
      <c r="I18" s="34">
        <v>43901</v>
      </c>
      <c r="J18" s="32" t="s">
        <v>120</v>
      </c>
      <c r="K18" s="34" t="e">
        <f>_xlfn.XLOOKUP(D18,#REF!,#REF!)</f>
        <v>#REF!</v>
      </c>
      <c r="L18" s="35" t="e">
        <f t="shared" si="0"/>
        <v>#REF!</v>
      </c>
      <c r="M18" s="36"/>
      <c r="N18" s="36"/>
      <c r="O18" s="36"/>
      <c r="P18" s="36" t="s">
        <v>64</v>
      </c>
      <c r="Q18" s="98" t="s">
        <v>57</v>
      </c>
      <c r="R18" s="37"/>
      <c r="S18" s="36"/>
    </row>
    <row r="19" spans="2:19">
      <c r="B19" s="32" t="s">
        <v>121</v>
      </c>
      <c r="C19" s="32" t="s">
        <v>11</v>
      </c>
      <c r="D19" s="33" t="s">
        <v>122</v>
      </c>
      <c r="E19" s="33" t="s">
        <v>123</v>
      </c>
      <c r="F19" s="33" t="s">
        <v>17</v>
      </c>
      <c r="G19" s="33" t="s">
        <v>124</v>
      </c>
      <c r="H19" s="32" t="s">
        <v>124</v>
      </c>
      <c r="I19" s="34">
        <v>43915</v>
      </c>
      <c r="J19" s="34">
        <v>44464</v>
      </c>
      <c r="K19" s="34" t="e">
        <f>_xlfn.XLOOKUP(D19,#REF!,#REF!)</f>
        <v>#REF!</v>
      </c>
      <c r="L19" s="35" t="e">
        <f t="shared" si="0"/>
        <v>#REF!</v>
      </c>
      <c r="M19" s="36"/>
      <c r="N19" s="36"/>
      <c r="O19" s="36"/>
      <c r="P19" s="36" t="s">
        <v>56</v>
      </c>
      <c r="Q19" s="37" t="s">
        <v>58</v>
      </c>
      <c r="R19" s="37" t="s">
        <v>58</v>
      </c>
      <c r="S19" s="36"/>
    </row>
    <row r="20" spans="2:19" ht="51.95">
      <c r="B20" s="32" t="s">
        <v>125</v>
      </c>
      <c r="C20" s="32" t="s">
        <v>11</v>
      </c>
      <c r="D20" s="33" t="s">
        <v>126</v>
      </c>
      <c r="E20" s="33" t="s">
        <v>127</v>
      </c>
      <c r="F20" s="33" t="s">
        <v>17</v>
      </c>
      <c r="G20" s="33" t="s">
        <v>62</v>
      </c>
      <c r="H20" s="32" t="s">
        <v>62</v>
      </c>
      <c r="I20" s="34">
        <v>44306</v>
      </c>
      <c r="J20" s="34" t="s">
        <v>128</v>
      </c>
      <c r="K20" s="34" t="e">
        <f>_xlfn.XLOOKUP(D20,#REF!,#REF!)</f>
        <v>#REF!</v>
      </c>
      <c r="L20" s="35" t="e">
        <f t="shared" si="0"/>
        <v>#REF!</v>
      </c>
      <c r="M20" s="36"/>
      <c r="N20" s="36"/>
      <c r="O20" s="36"/>
      <c r="P20" s="36" t="s">
        <v>56</v>
      </c>
      <c r="Q20" s="98" t="s">
        <v>57</v>
      </c>
      <c r="R20" s="37" t="s">
        <v>58</v>
      </c>
      <c r="S20" s="36"/>
    </row>
    <row r="21" spans="2:19">
      <c r="B21" s="32" t="s">
        <v>129</v>
      </c>
      <c r="C21" s="32" t="s">
        <v>12</v>
      </c>
      <c r="D21" s="33" t="s">
        <v>130</v>
      </c>
      <c r="E21" s="33" t="s">
        <v>131</v>
      </c>
      <c r="F21" s="33" t="s">
        <v>17</v>
      </c>
      <c r="G21" s="33" t="s">
        <v>73</v>
      </c>
      <c r="H21" s="32" t="s">
        <v>73</v>
      </c>
      <c r="I21" s="34">
        <v>44004</v>
      </c>
      <c r="J21" s="34">
        <v>44542</v>
      </c>
      <c r="K21" s="34" t="e">
        <f>_xlfn.XLOOKUP(D21,#REF!,#REF!)</f>
        <v>#REF!</v>
      </c>
      <c r="L21" s="35" t="e">
        <f t="shared" si="0"/>
        <v>#REF!</v>
      </c>
      <c r="M21" s="36"/>
      <c r="N21" s="36"/>
      <c r="O21" s="36"/>
      <c r="P21" s="36" t="s">
        <v>56</v>
      </c>
      <c r="Q21" s="37" t="s">
        <v>58</v>
      </c>
      <c r="R21" s="37" t="s">
        <v>58</v>
      </c>
      <c r="S21" s="36"/>
    </row>
    <row r="22" spans="2:19" ht="26.1">
      <c r="B22" s="32" t="s">
        <v>132</v>
      </c>
      <c r="C22" s="32" t="s">
        <v>11</v>
      </c>
      <c r="D22" s="33" t="s">
        <v>133</v>
      </c>
      <c r="E22" s="33" t="s">
        <v>134</v>
      </c>
      <c r="F22" s="33" t="s">
        <v>17</v>
      </c>
      <c r="G22" s="33" t="s">
        <v>62</v>
      </c>
      <c r="H22" s="32" t="s">
        <v>62</v>
      </c>
      <c r="I22" s="34">
        <v>44306</v>
      </c>
      <c r="J22" s="34" t="s">
        <v>135</v>
      </c>
      <c r="K22" s="34" t="e">
        <f>_xlfn.XLOOKUP(D22,#REF!,#REF!)</f>
        <v>#REF!</v>
      </c>
      <c r="L22" s="35" t="e">
        <f t="shared" si="0"/>
        <v>#REF!</v>
      </c>
      <c r="M22" s="36"/>
      <c r="N22" s="36"/>
      <c r="O22" s="36"/>
      <c r="P22" s="36" t="s">
        <v>56</v>
      </c>
      <c r="Q22" s="37" t="s">
        <v>136</v>
      </c>
      <c r="R22" s="37" t="s">
        <v>58</v>
      </c>
      <c r="S22" s="36"/>
    </row>
  </sheetData>
  <autoFilter ref="B3:S3" xr:uid="{D2712162-90F1-47CC-AB23-5327713FD128}"/>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C35D9-4356-4989-90DF-F013AF49A5A9}">
  <dimension ref="B2:B28"/>
  <sheetViews>
    <sheetView workbookViewId="0">
      <selection activeCell="D30" sqref="D30"/>
    </sheetView>
  </sheetViews>
  <sheetFormatPr defaultRowHeight="14.45"/>
  <sheetData>
    <row r="2" spans="2:2">
      <c r="B2" s="1" t="s">
        <v>137</v>
      </c>
    </row>
    <row r="3" spans="2:2">
      <c r="B3" t="s">
        <v>138</v>
      </c>
    </row>
    <row r="4" spans="2:2">
      <c r="B4" t="s">
        <v>139</v>
      </c>
    </row>
    <row r="5" spans="2:2">
      <c r="B5" t="s">
        <v>140</v>
      </c>
    </row>
    <row r="8" spans="2:2">
      <c r="B8" s="1" t="s">
        <v>141</v>
      </c>
    </row>
    <row r="9" spans="2:2">
      <c r="B9" t="s">
        <v>142</v>
      </c>
    </row>
    <row r="12" spans="2:2">
      <c r="B12" t="s">
        <v>143</v>
      </c>
    </row>
    <row r="13" spans="2:2">
      <c r="B13" t="s">
        <v>144</v>
      </c>
    </row>
    <row r="14" spans="2:2">
      <c r="B14" t="s">
        <v>145</v>
      </c>
    </row>
    <row r="17" spans="2:2">
      <c r="B17" s="1" t="s">
        <v>146</v>
      </c>
    </row>
    <row r="18" spans="2:2">
      <c r="B18" t="s">
        <v>147</v>
      </c>
    </row>
    <row r="19" spans="2:2">
      <c r="B19" t="s">
        <v>148</v>
      </c>
    </row>
    <row r="20" spans="2:2">
      <c r="B20" t="s">
        <v>149</v>
      </c>
    </row>
    <row r="21" spans="2:2">
      <c r="B21" t="s">
        <v>150</v>
      </c>
    </row>
    <row r="22" spans="2:2">
      <c r="B22" t="s">
        <v>151</v>
      </c>
    </row>
    <row r="23" spans="2:2">
      <c r="B23" t="s">
        <v>148</v>
      </c>
    </row>
    <row r="25" spans="2:2">
      <c r="B25" s="1" t="s">
        <v>152</v>
      </c>
    </row>
    <row r="27" spans="2:2">
      <c r="B27" t="s">
        <v>153</v>
      </c>
    </row>
    <row r="28" spans="2:2">
      <c r="B28" t="s">
        <v>154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A1271-73A7-4CB9-9E68-B21166D56FE9}">
  <dimension ref="B2:C2"/>
  <sheetViews>
    <sheetView workbookViewId="0"/>
  </sheetViews>
  <sheetFormatPr defaultRowHeight="14.45"/>
  <cols>
    <col min="2" max="2" width="11.5703125" bestFit="1" customWidth="1"/>
    <col min="3" max="3" width="9.5703125" bestFit="1" customWidth="1"/>
  </cols>
  <sheetData>
    <row r="2" spans="2:3">
      <c r="B2" t="s">
        <v>155</v>
      </c>
      <c r="C2" s="28">
        <v>45383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CF34F-09EA-4C5B-9E50-4C921EA5C93D}">
  <dimension ref="B2:V6"/>
  <sheetViews>
    <sheetView workbookViewId="0"/>
  </sheetViews>
  <sheetFormatPr defaultColWidth="18.85546875" defaultRowHeight="12.75" customHeight="1"/>
  <cols>
    <col min="1" max="1" width="18.85546875" style="16"/>
    <col min="2" max="2" width="9.5703125" style="16" customWidth="1"/>
    <col min="3" max="3" width="11.140625" style="16" customWidth="1"/>
    <col min="4" max="4" width="13.140625" style="16" customWidth="1"/>
    <col min="5" max="5" width="15.5703125" style="16" customWidth="1"/>
    <col min="6" max="6" width="6.140625" style="16" customWidth="1"/>
    <col min="7" max="7" width="10.85546875" style="16" customWidth="1"/>
    <col min="8" max="8" width="11.140625" style="16" customWidth="1"/>
    <col min="9" max="9" width="11.85546875" style="16" customWidth="1"/>
    <col min="10" max="10" width="24.140625" style="16" customWidth="1"/>
    <col min="11" max="11" width="10.85546875" style="16" customWidth="1"/>
    <col min="12" max="12" width="23.140625" style="16" customWidth="1"/>
    <col min="13" max="13" width="33.140625" style="16" customWidth="1"/>
    <col min="14" max="16384" width="18.85546875" style="16"/>
  </cols>
  <sheetData>
    <row r="2" spans="2:22" ht="51.95">
      <c r="B2" s="17" t="s">
        <v>156</v>
      </c>
      <c r="C2" s="17" t="s">
        <v>157</v>
      </c>
      <c r="D2" s="17" t="s">
        <v>36</v>
      </c>
      <c r="E2" s="17" t="s">
        <v>158</v>
      </c>
      <c r="F2" s="17" t="s">
        <v>4</v>
      </c>
      <c r="G2" s="17" t="s">
        <v>159</v>
      </c>
      <c r="H2" s="17" t="s">
        <v>160</v>
      </c>
      <c r="I2" s="17" t="s">
        <v>161</v>
      </c>
      <c r="J2" s="17" t="s">
        <v>162</v>
      </c>
      <c r="K2" s="17" t="s">
        <v>163</v>
      </c>
      <c r="L2" s="17" t="s">
        <v>164</v>
      </c>
      <c r="M2" s="17" t="s">
        <v>165</v>
      </c>
      <c r="O2" s="16" t="s">
        <v>166</v>
      </c>
      <c r="P2" s="16" t="s">
        <v>167</v>
      </c>
      <c r="Q2" s="16" t="s">
        <v>168</v>
      </c>
      <c r="R2" s="16" t="s">
        <v>169</v>
      </c>
      <c r="S2" s="16" t="s">
        <v>170</v>
      </c>
      <c r="T2" s="16" t="s">
        <v>171</v>
      </c>
      <c r="U2" s="16" t="s">
        <v>172</v>
      </c>
      <c r="V2" s="16" t="s">
        <v>173</v>
      </c>
    </row>
    <row r="3" spans="2:22" ht="99.75" customHeight="1">
      <c r="B3" s="22" t="s">
        <v>174</v>
      </c>
      <c r="C3" s="23" t="s">
        <v>175</v>
      </c>
      <c r="D3" s="22" t="s">
        <v>176</v>
      </c>
      <c r="E3" s="22" t="s">
        <v>177</v>
      </c>
      <c r="F3" s="23" t="s">
        <v>11</v>
      </c>
      <c r="G3" s="24">
        <v>44306</v>
      </c>
      <c r="H3" s="24">
        <v>45454</v>
      </c>
      <c r="I3" s="22" t="s">
        <v>178</v>
      </c>
      <c r="J3" s="22" t="s">
        <v>179</v>
      </c>
      <c r="K3" s="24">
        <v>45344</v>
      </c>
      <c r="L3" s="25" t="s">
        <v>180</v>
      </c>
      <c r="M3" s="26" t="s">
        <v>181</v>
      </c>
    </row>
    <row r="4" spans="2:22" ht="78">
      <c r="B4" s="18" t="s">
        <v>182</v>
      </c>
      <c r="C4" s="19" t="s">
        <v>183</v>
      </c>
      <c r="D4" s="18" t="s">
        <v>184</v>
      </c>
      <c r="E4" s="18" t="s">
        <v>185</v>
      </c>
      <c r="F4" s="19" t="s">
        <v>11</v>
      </c>
      <c r="G4" s="20">
        <v>44306</v>
      </c>
      <c r="H4" s="20">
        <v>45454</v>
      </c>
      <c r="I4" s="18" t="s">
        <v>178</v>
      </c>
      <c r="J4" s="16" t="s">
        <v>186</v>
      </c>
      <c r="K4" s="20">
        <v>45344</v>
      </c>
      <c r="L4" s="21" t="s">
        <v>180</v>
      </c>
      <c r="M4" s="18"/>
    </row>
    <row r="5" spans="2:22" ht="39">
      <c r="B5" s="18" t="s">
        <v>187</v>
      </c>
      <c r="C5" s="19" t="s">
        <v>188</v>
      </c>
      <c r="D5" s="18" t="s">
        <v>189</v>
      </c>
      <c r="E5" s="18" t="s">
        <v>189</v>
      </c>
      <c r="F5" s="19" t="s">
        <v>12</v>
      </c>
      <c r="G5" s="19"/>
      <c r="H5" s="19"/>
      <c r="I5" s="18" t="s">
        <v>190</v>
      </c>
      <c r="J5" s="18" t="s">
        <v>191</v>
      </c>
      <c r="K5" s="20">
        <v>45343</v>
      </c>
      <c r="L5" s="21" t="s">
        <v>192</v>
      </c>
      <c r="M5" s="18"/>
    </row>
    <row r="6" spans="2:22" ht="39">
      <c r="B6" s="18" t="s">
        <v>193</v>
      </c>
      <c r="C6" s="19" t="s">
        <v>194</v>
      </c>
      <c r="D6" s="18" t="s">
        <v>195</v>
      </c>
      <c r="E6" s="18" t="s">
        <v>195</v>
      </c>
      <c r="F6" s="19" t="s">
        <v>12</v>
      </c>
      <c r="G6" s="19"/>
      <c r="H6" s="19"/>
      <c r="I6" s="18" t="s">
        <v>178</v>
      </c>
      <c r="J6" s="18" t="s">
        <v>196</v>
      </c>
      <c r="K6" s="19"/>
      <c r="L6" s="21" t="s">
        <v>197</v>
      </c>
      <c r="M6" s="18"/>
    </row>
  </sheetData>
  <hyperlinks>
    <hyperlink ref="L3" r:id="rId1" xr:uid="{B3E3C39D-C183-4115-91D8-4369B867AE75}"/>
    <hyperlink ref="L4" r:id="rId2" xr:uid="{91ECAA18-82B8-497B-9484-059BFC0F3D7B}"/>
    <hyperlink ref="L5" r:id="rId3" xr:uid="{6799176C-1EED-4F63-84EC-3E4048AE39E8}"/>
    <hyperlink ref="L6" r:id="rId4" xr:uid="{56F523A9-23A9-4DA7-881F-1739D2D79AA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F066A-B3A8-40E5-A0A8-02ABC52AD8A8}">
  <dimension ref="B2:O7"/>
  <sheetViews>
    <sheetView workbookViewId="0"/>
  </sheetViews>
  <sheetFormatPr defaultRowHeight="14.45"/>
  <cols>
    <col min="3" max="3" width="10.42578125" customWidth="1"/>
    <col min="4" max="4" width="12.85546875" customWidth="1"/>
    <col min="5" max="5" width="29.5703125" style="2" customWidth="1"/>
    <col min="6" max="6" width="18.85546875" style="2" customWidth="1"/>
    <col min="7" max="10" width="17.42578125" style="2" customWidth="1"/>
    <col min="11" max="11" width="13" style="2" customWidth="1"/>
    <col min="12" max="12" width="27.85546875" customWidth="1"/>
    <col min="13" max="13" width="20.85546875" customWidth="1"/>
    <col min="14" max="14" width="23.42578125" customWidth="1"/>
  </cols>
  <sheetData>
    <row r="2" spans="2:15" s="1" customFormat="1" ht="15" thickBot="1">
      <c r="D2" s="202" t="s">
        <v>198</v>
      </c>
      <c r="E2" s="202"/>
      <c r="F2" s="202"/>
      <c r="G2" s="202"/>
      <c r="H2" s="5"/>
      <c r="I2" s="5"/>
      <c r="J2" s="5"/>
      <c r="K2" s="203" t="s">
        <v>199</v>
      </c>
      <c r="L2" s="203"/>
      <c r="M2" s="203"/>
      <c r="N2" s="203"/>
      <c r="O2" s="203"/>
    </row>
    <row r="3" spans="2:15" ht="58.5" thickBot="1">
      <c r="B3" s="12" t="s">
        <v>4</v>
      </c>
      <c r="C3" s="13" t="s">
        <v>200</v>
      </c>
      <c r="D3" s="14" t="s">
        <v>201</v>
      </c>
      <c r="E3" s="14" t="s">
        <v>202</v>
      </c>
      <c r="F3" s="14" t="s">
        <v>203</v>
      </c>
      <c r="G3" s="14" t="s">
        <v>204</v>
      </c>
      <c r="H3" s="14" t="s">
        <v>205</v>
      </c>
      <c r="I3" s="14" t="s">
        <v>206</v>
      </c>
      <c r="J3" s="15" t="s">
        <v>207</v>
      </c>
      <c r="K3" s="4" t="s">
        <v>208</v>
      </c>
      <c r="L3" s="4" t="s">
        <v>209</v>
      </c>
      <c r="M3" s="4" t="s">
        <v>210</v>
      </c>
      <c r="N3" s="4" t="s">
        <v>211</v>
      </c>
      <c r="O3" s="4" t="s">
        <v>212</v>
      </c>
    </row>
    <row r="4" spans="2:15">
      <c r="B4" s="6" t="s">
        <v>11</v>
      </c>
      <c r="C4" t="s">
        <v>64</v>
      </c>
      <c r="J4" s="7"/>
    </row>
    <row r="5" spans="2:15">
      <c r="B5" s="6" t="s">
        <v>11</v>
      </c>
      <c r="C5" t="s">
        <v>56</v>
      </c>
      <c r="J5" s="7"/>
    </row>
    <row r="6" spans="2:15">
      <c r="B6" s="6" t="s">
        <v>12</v>
      </c>
      <c r="C6" t="s">
        <v>64</v>
      </c>
      <c r="J6" s="7"/>
    </row>
    <row r="7" spans="2:15" ht="15" thickBot="1">
      <c r="B7" s="8" t="s">
        <v>12</v>
      </c>
      <c r="C7" s="9" t="s">
        <v>56</v>
      </c>
      <c r="D7" s="9"/>
      <c r="E7" s="10"/>
      <c r="F7" s="10"/>
      <c r="G7" s="10"/>
      <c r="H7" s="10"/>
      <c r="I7" s="10"/>
      <c r="J7" s="11"/>
    </row>
  </sheetData>
  <mergeCells count="2">
    <mergeCell ref="D2:G2"/>
    <mergeCell ref="K2:O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3C361-A73A-4E2F-BBE7-9006D499669B}">
  <dimension ref="A1:HT90"/>
  <sheetViews>
    <sheetView topLeftCell="A2" zoomScale="80" zoomScaleNormal="80" workbookViewId="0">
      <pane xSplit="4" ySplit="5" topLeftCell="E7" activePane="bottomRight" state="frozen"/>
      <selection pane="bottomRight" activeCell="A5" sqref="A5"/>
      <selection pane="bottomLeft" activeCell="A7" sqref="A7"/>
      <selection pane="topRight" activeCell="E2" sqref="E2"/>
    </sheetView>
  </sheetViews>
  <sheetFormatPr defaultColWidth="8.85546875" defaultRowHeight="15" customHeight="1"/>
  <cols>
    <col min="1" max="1" width="13.42578125" style="38" customWidth="1"/>
    <col min="2" max="2" width="12.140625" style="2" customWidth="1"/>
    <col min="3" max="3" width="18" customWidth="1"/>
    <col min="4" max="4" width="23.140625" style="2" bestFit="1" customWidth="1"/>
    <col min="5" max="5" width="16.140625" style="2" customWidth="1"/>
    <col min="6" max="7" width="20.85546875" style="2" customWidth="1"/>
    <col min="8" max="8" width="12.85546875" style="2" customWidth="1"/>
    <col min="9" max="9" width="11.85546875" style="2" customWidth="1"/>
    <col min="10" max="10" width="14.140625" style="2" customWidth="1"/>
    <col min="11" max="11" width="16.85546875" style="2" customWidth="1"/>
    <col min="12" max="12" width="17.85546875" style="38" customWidth="1"/>
    <col min="13" max="13" width="16.85546875" style="2" customWidth="1"/>
    <col min="14" max="14" width="15.5703125" style="2" customWidth="1"/>
    <col min="15" max="15" width="21.140625" customWidth="1"/>
    <col min="16" max="16" width="21.140625" style="28" customWidth="1"/>
    <col min="17" max="17" width="20.42578125" customWidth="1"/>
    <col min="18" max="18" width="15.42578125" customWidth="1"/>
    <col min="19" max="20" width="13.5703125" customWidth="1"/>
    <col min="21" max="21" width="15.42578125" customWidth="1"/>
    <col min="22" max="22" width="22.5703125" customWidth="1"/>
    <col min="23" max="23" width="18.85546875" customWidth="1"/>
    <col min="24" max="24" width="22.85546875" style="2" customWidth="1"/>
    <col min="25" max="26" width="23.140625" style="2" customWidth="1"/>
    <col min="27" max="27" width="16.85546875" style="2" customWidth="1"/>
    <col min="28" max="28" width="14.140625" style="94" hidden="1" customWidth="1"/>
    <col min="29" max="29" width="13.140625" style="94" hidden="1" customWidth="1"/>
    <col min="30" max="30" width="7.5703125" style="2" hidden="1" customWidth="1"/>
    <col min="31" max="31" width="8.85546875" customWidth="1"/>
  </cols>
  <sheetData>
    <row r="1" spans="1:30" s="3" customFormat="1" ht="14.1" hidden="1" customHeight="1">
      <c r="A1" s="38"/>
      <c r="B1" s="2"/>
      <c r="C1"/>
      <c r="D1" s="2"/>
      <c r="E1" s="2"/>
      <c r="F1"/>
      <c r="G1"/>
      <c r="H1"/>
      <c r="I1"/>
      <c r="J1"/>
      <c r="K1" s="27">
        <f ca="1">TODAY()</f>
        <v>46260</v>
      </c>
      <c r="L1" s="38"/>
      <c r="M1" s="2"/>
      <c r="N1" s="2"/>
      <c r="O1"/>
      <c r="P1"/>
      <c r="Q1"/>
      <c r="R1"/>
      <c r="S1"/>
      <c r="T1"/>
      <c r="U1"/>
      <c r="V1"/>
      <c r="W1"/>
      <c r="X1" s="2"/>
      <c r="Y1" s="2"/>
      <c r="Z1" s="2"/>
      <c r="AA1" s="2"/>
      <c r="AB1" s="2" t="s">
        <v>213</v>
      </c>
      <c r="AC1" s="2"/>
      <c r="AD1" s="2"/>
    </row>
    <row r="2" spans="1:30" ht="77.099999999999994" customHeight="1">
      <c r="A2" s="51"/>
      <c r="B2" s="3"/>
      <c r="C2" s="3"/>
      <c r="D2" s="199" t="s">
        <v>214</v>
      </c>
      <c r="E2" s="199"/>
      <c r="F2" s="199"/>
      <c r="G2" s="199"/>
      <c r="H2" s="50"/>
      <c r="I2" s="50"/>
      <c r="J2" s="50"/>
      <c r="K2" s="3"/>
      <c r="L2" s="42"/>
      <c r="M2" s="42"/>
      <c r="N2" s="42"/>
      <c r="O2" s="42"/>
      <c r="P2" s="120"/>
      <c r="Q2" s="199" t="s">
        <v>214</v>
      </c>
      <c r="R2" s="199"/>
      <c r="S2" s="199"/>
      <c r="T2" s="199"/>
      <c r="U2" s="199"/>
      <c r="V2" s="199"/>
      <c r="W2" s="30"/>
      <c r="X2" s="30"/>
      <c r="Y2" s="30" t="s">
        <v>215</v>
      </c>
      <c r="Z2" s="30"/>
      <c r="AA2" s="30"/>
      <c r="AB2" s="95"/>
      <c r="AC2" s="30"/>
      <c r="AD2" s="30"/>
    </row>
    <row r="3" spans="1:30" ht="14.1" customHeight="1">
      <c r="A3" s="51"/>
      <c r="B3" s="3"/>
      <c r="C3" s="30"/>
      <c r="D3" s="30"/>
      <c r="E3" s="204" t="s">
        <v>216</v>
      </c>
      <c r="F3" s="205"/>
      <c r="G3" s="205"/>
      <c r="H3" s="205"/>
      <c r="I3" s="205"/>
      <c r="J3" s="206"/>
      <c r="K3" s="3"/>
      <c r="L3" s="42"/>
      <c r="M3" s="42"/>
      <c r="N3" s="42"/>
      <c r="O3" s="42"/>
      <c r="P3" s="120"/>
      <c r="Q3" s="42"/>
      <c r="R3" s="207" t="s">
        <v>216</v>
      </c>
      <c r="S3" s="208"/>
      <c r="T3" s="208"/>
      <c r="U3" s="208"/>
      <c r="V3" s="208"/>
      <c r="W3" s="208"/>
      <c r="X3" s="209"/>
      <c r="Y3" s="30"/>
      <c r="Z3" s="30"/>
      <c r="AA3" s="30"/>
      <c r="AB3" s="95"/>
      <c r="AC3" s="30"/>
      <c r="AD3" s="30"/>
    </row>
    <row r="4" spans="1:30" ht="17.850000000000001" customHeight="1">
      <c r="A4" s="51"/>
      <c r="B4" s="3"/>
      <c r="C4" s="3"/>
      <c r="D4" s="76"/>
      <c r="E4" s="76"/>
      <c r="F4" s="76"/>
      <c r="G4" s="50"/>
      <c r="H4" s="50"/>
      <c r="I4" s="50"/>
      <c r="J4" s="50"/>
      <c r="K4" s="3"/>
      <c r="L4" s="42"/>
      <c r="M4" s="42"/>
      <c r="N4" s="42"/>
      <c r="O4" s="42"/>
      <c r="P4" s="120"/>
      <c r="Q4" s="42"/>
      <c r="R4" s="30"/>
      <c r="S4" s="30"/>
      <c r="T4" s="30"/>
      <c r="U4" s="30"/>
      <c r="V4" s="30"/>
      <c r="W4" s="30"/>
      <c r="X4" s="30"/>
      <c r="Y4" s="30"/>
      <c r="Z4" s="30"/>
      <c r="AA4" s="30"/>
      <c r="AB4" s="95"/>
      <c r="AC4" s="30"/>
      <c r="AD4" s="30"/>
    </row>
    <row r="5" spans="1:30" ht="14.1" customHeight="1">
      <c r="A5" s="65"/>
      <c r="B5" s="66"/>
      <c r="C5" s="66"/>
      <c r="D5" s="67"/>
      <c r="E5" s="67"/>
      <c r="F5" s="68"/>
      <c r="G5" s="69"/>
      <c r="H5" s="69"/>
      <c r="I5" s="69"/>
      <c r="J5" s="69"/>
      <c r="K5" s="66"/>
      <c r="L5" s="70"/>
      <c r="M5" s="70"/>
      <c r="N5" s="70"/>
      <c r="O5" s="70"/>
      <c r="P5" s="70"/>
      <c r="Q5" s="70"/>
      <c r="R5" s="71"/>
      <c r="S5" s="71"/>
      <c r="T5" s="71"/>
      <c r="U5" s="71"/>
      <c r="V5" s="71"/>
      <c r="W5" s="71"/>
      <c r="X5" s="71"/>
      <c r="Y5" s="71"/>
      <c r="Z5" s="71"/>
      <c r="AA5" s="71"/>
      <c r="AB5" s="96"/>
      <c r="AC5" s="71"/>
      <c r="AD5" s="102"/>
    </row>
    <row r="6" spans="1:30" ht="84">
      <c r="A6" s="72" t="s">
        <v>217</v>
      </c>
      <c r="B6" s="73" t="s">
        <v>34</v>
      </c>
      <c r="C6" s="74" t="s">
        <v>218</v>
      </c>
      <c r="D6" s="73" t="s">
        <v>36</v>
      </c>
      <c r="E6" s="73" t="s">
        <v>37</v>
      </c>
      <c r="F6" s="73" t="s">
        <v>219</v>
      </c>
      <c r="G6" s="73" t="s">
        <v>220</v>
      </c>
      <c r="H6" s="73" t="s">
        <v>221</v>
      </c>
      <c r="I6" s="73" t="s">
        <v>222</v>
      </c>
      <c r="J6" s="73" t="s">
        <v>223</v>
      </c>
      <c r="K6" s="73" t="s">
        <v>40</v>
      </c>
      <c r="L6" s="72" t="s">
        <v>41</v>
      </c>
      <c r="M6" s="73" t="s">
        <v>224</v>
      </c>
      <c r="N6" s="73" t="s">
        <v>225</v>
      </c>
      <c r="O6" s="73" t="s">
        <v>226</v>
      </c>
      <c r="P6" s="73" t="s">
        <v>227</v>
      </c>
      <c r="Q6" s="73" t="s">
        <v>228</v>
      </c>
      <c r="R6" s="73" t="s">
        <v>229</v>
      </c>
      <c r="S6" s="73" t="s">
        <v>230</v>
      </c>
      <c r="T6" s="73" t="s">
        <v>231</v>
      </c>
      <c r="U6" s="72" t="s">
        <v>232</v>
      </c>
      <c r="V6" s="72" t="s">
        <v>233</v>
      </c>
      <c r="W6" s="73" t="s">
        <v>234</v>
      </c>
      <c r="X6" s="73" t="s">
        <v>235</v>
      </c>
      <c r="Y6" s="73" t="s">
        <v>236</v>
      </c>
      <c r="Z6" s="73" t="s">
        <v>237</v>
      </c>
      <c r="AA6" s="73" t="s">
        <v>238</v>
      </c>
      <c r="AB6" s="73" t="s">
        <v>239</v>
      </c>
      <c r="AC6" s="73" t="s">
        <v>240</v>
      </c>
      <c r="AD6" s="103" t="s">
        <v>241</v>
      </c>
    </row>
    <row r="7" spans="1:30" ht="109.5" customHeight="1">
      <c r="A7" s="155" t="s">
        <v>182</v>
      </c>
      <c r="B7" s="91" t="s">
        <v>11</v>
      </c>
      <c r="C7" s="64" t="s">
        <v>183</v>
      </c>
      <c r="D7" s="91" t="s">
        <v>184</v>
      </c>
      <c r="E7" s="91" t="s">
        <v>16</v>
      </c>
      <c r="F7" s="91" t="s">
        <v>62</v>
      </c>
      <c r="G7" s="91" t="s">
        <v>242</v>
      </c>
      <c r="H7" s="156">
        <v>2</v>
      </c>
      <c r="I7" s="91" t="s">
        <v>56</v>
      </c>
      <c r="J7" s="79">
        <v>951</v>
      </c>
      <c r="K7" s="157">
        <v>44666</v>
      </c>
      <c r="L7" s="158" t="s">
        <v>243</v>
      </c>
      <c r="M7" s="158" t="s">
        <v>16</v>
      </c>
      <c r="N7" s="158">
        <v>45720</v>
      </c>
      <c r="O7" s="159">
        <f ca="1">IF(E7&lt;&gt;"Operational",($K$1-K7)/30.4, E7)</f>
        <v>52.434210526315795</v>
      </c>
      <c r="P7" s="159" t="s">
        <v>244</v>
      </c>
      <c r="Q7" s="159">
        <f>IF(E7&lt;&gt;"Pre-Certified",ROUND((N7-K7)/30.4, 0), "Not Yet Certified")</f>
        <v>35</v>
      </c>
      <c r="R7" s="156" t="s">
        <v>245</v>
      </c>
      <c r="S7" s="160">
        <v>46311</v>
      </c>
      <c r="T7" s="160" t="s">
        <v>58</v>
      </c>
      <c r="U7" s="161">
        <f>IF(S7="Data Not Available","Data Not Available",ROUND((S7-K7)/30.4,))</f>
        <v>54</v>
      </c>
      <c r="V7" s="162" t="s">
        <v>56</v>
      </c>
      <c r="W7" s="64" t="s">
        <v>64</v>
      </c>
      <c r="X7" s="91" t="s">
        <v>246</v>
      </c>
      <c r="Y7" s="91" t="s">
        <v>247</v>
      </c>
      <c r="Z7" s="90" t="s">
        <v>248</v>
      </c>
      <c r="AA7" s="91" t="s">
        <v>249</v>
      </c>
      <c r="AB7" s="91">
        <v>1</v>
      </c>
      <c r="AC7" s="91">
        <v>1</v>
      </c>
      <c r="AD7" s="91">
        <v>1</v>
      </c>
    </row>
    <row r="8" spans="1:30" ht="75.599999999999994" customHeight="1">
      <c r="A8" s="155" t="s">
        <v>250</v>
      </c>
      <c r="B8" s="91" t="s">
        <v>11</v>
      </c>
      <c r="C8" s="64" t="s">
        <v>251</v>
      </c>
      <c r="D8" s="91" t="s">
        <v>252</v>
      </c>
      <c r="E8" s="91" t="s">
        <v>253</v>
      </c>
      <c r="F8" s="91" t="s">
        <v>254</v>
      </c>
      <c r="G8" s="91" t="s">
        <v>254</v>
      </c>
      <c r="H8" s="156">
        <v>2</v>
      </c>
      <c r="I8" s="91" t="s">
        <v>64</v>
      </c>
      <c r="J8" s="79">
        <v>800</v>
      </c>
      <c r="K8" s="157">
        <v>45913</v>
      </c>
      <c r="L8" s="158" t="s">
        <v>58</v>
      </c>
      <c r="M8" s="158">
        <v>46459</v>
      </c>
      <c r="N8" s="158" t="s">
        <v>255</v>
      </c>
      <c r="O8" s="159">
        <f ca="1">IF(E8&lt;&gt;"Operational",($K$1-K8)/30.4, E8)</f>
        <v>11.414473684210527</v>
      </c>
      <c r="P8" s="160" t="s">
        <v>244</v>
      </c>
      <c r="Q8" s="159" t="str">
        <f>IF(E8&lt;&gt;"Pre-Certified",ROUND((N8-K8)/30.4, 0), "Not Yet Certified")</f>
        <v>Not Yet Certified</v>
      </c>
      <c r="R8" s="158">
        <v>46413</v>
      </c>
      <c r="S8" s="158">
        <v>46429</v>
      </c>
      <c r="T8" s="158" t="s">
        <v>58</v>
      </c>
      <c r="U8" s="161" t="s">
        <v>256</v>
      </c>
      <c r="V8" s="162" t="s">
        <v>56</v>
      </c>
      <c r="W8" s="64" t="s">
        <v>56</v>
      </c>
      <c r="X8" s="91" t="s">
        <v>56</v>
      </c>
      <c r="Y8" s="91" t="s">
        <v>56</v>
      </c>
      <c r="Z8" s="90" t="s">
        <v>257</v>
      </c>
      <c r="AA8" s="91" t="s">
        <v>249</v>
      </c>
      <c r="AB8" s="93">
        <v>0</v>
      </c>
      <c r="AC8" s="93">
        <v>0</v>
      </c>
      <c r="AD8" s="93">
        <v>0</v>
      </c>
    </row>
    <row r="9" spans="1:30" ht="70.349999999999994" customHeight="1">
      <c r="A9" s="155" t="s">
        <v>258</v>
      </c>
      <c r="B9" s="91" t="s">
        <v>11</v>
      </c>
      <c r="C9" s="64" t="s">
        <v>259</v>
      </c>
      <c r="D9" s="91" t="s">
        <v>260</v>
      </c>
      <c r="E9" s="91" t="s">
        <v>17</v>
      </c>
      <c r="F9" s="91" t="s">
        <v>62</v>
      </c>
      <c r="G9" s="91" t="s">
        <v>242</v>
      </c>
      <c r="H9" s="156">
        <v>2</v>
      </c>
      <c r="I9" s="91" t="s">
        <v>56</v>
      </c>
      <c r="J9" s="79">
        <v>2250</v>
      </c>
      <c r="K9" s="157">
        <v>44666</v>
      </c>
      <c r="L9" s="158" t="s">
        <v>261</v>
      </c>
      <c r="M9" s="158" t="s">
        <v>17</v>
      </c>
      <c r="N9" s="158">
        <v>45455</v>
      </c>
      <c r="O9" s="159" t="str">
        <f>IF(E9&lt;&gt;"Operational",($K$1-K9)/30.4, E9)</f>
        <v>Operational</v>
      </c>
      <c r="P9" s="160">
        <v>45555</v>
      </c>
      <c r="Q9" s="159">
        <f>IF(E9&lt;&gt;"Pre-Certified",ROUND((N9-K9)/30.4, 0), "Not Yet Certified")</f>
        <v>26</v>
      </c>
      <c r="R9" s="156" t="s">
        <v>262</v>
      </c>
      <c r="S9" s="160">
        <v>45464</v>
      </c>
      <c r="T9" s="158" t="s">
        <v>58</v>
      </c>
      <c r="U9" s="161">
        <f>IF(S9="Data Not Available","Data Not Available",ROUND((S9-K9)/30.4,))</f>
        <v>26</v>
      </c>
      <c r="V9" s="162" t="s">
        <v>56</v>
      </c>
      <c r="W9" s="64" t="s">
        <v>64</v>
      </c>
      <c r="X9" s="91" t="s">
        <v>263</v>
      </c>
      <c r="Y9" s="91" t="s">
        <v>264</v>
      </c>
      <c r="Z9" s="90" t="s">
        <v>265</v>
      </c>
      <c r="AA9" s="91" t="s">
        <v>249</v>
      </c>
      <c r="AB9" s="91">
        <v>1</v>
      </c>
      <c r="AC9" s="91">
        <v>1</v>
      </c>
      <c r="AD9" s="91">
        <v>1</v>
      </c>
    </row>
    <row r="10" spans="1:30" ht="96.75" customHeight="1">
      <c r="A10" s="155" t="s">
        <v>266</v>
      </c>
      <c r="B10" s="91" t="s">
        <v>12</v>
      </c>
      <c r="C10" s="64" t="s">
        <v>267</v>
      </c>
      <c r="D10" s="91" t="s">
        <v>268</v>
      </c>
      <c r="E10" s="91" t="s">
        <v>17</v>
      </c>
      <c r="F10" s="91" t="s">
        <v>54</v>
      </c>
      <c r="G10" s="91" t="s">
        <v>269</v>
      </c>
      <c r="H10" s="156">
        <v>2</v>
      </c>
      <c r="I10" s="91" t="s">
        <v>56</v>
      </c>
      <c r="J10" s="79">
        <v>2500</v>
      </c>
      <c r="K10" s="157">
        <v>45122</v>
      </c>
      <c r="L10" s="158" t="s">
        <v>270</v>
      </c>
      <c r="M10" s="158" t="s">
        <v>17</v>
      </c>
      <c r="N10" s="158">
        <v>46016</v>
      </c>
      <c r="O10" s="159" t="str">
        <f>IF(E10&lt;&gt;"Operational",($K$1-K10)/30.4, E10)</f>
        <v>Operational</v>
      </c>
      <c r="P10" s="160">
        <v>46023</v>
      </c>
      <c r="Q10" s="159">
        <f>IF(E10&lt;&gt;"Pre-Certified",ROUND((N10-K10)/30.4, 0), "Not Yet Certified")</f>
        <v>29</v>
      </c>
      <c r="R10" s="158" t="s">
        <v>271</v>
      </c>
      <c r="S10" s="158">
        <v>45925</v>
      </c>
      <c r="T10" s="158" t="s">
        <v>58</v>
      </c>
      <c r="U10" s="161">
        <f>IF(S10="Data Not Available","Data Not Available",ROUND((S10-K10)/30.4,))</f>
        <v>26</v>
      </c>
      <c r="V10" s="164" t="s">
        <v>56</v>
      </c>
      <c r="W10" s="64" t="s">
        <v>64</v>
      </c>
      <c r="X10" s="91" t="s">
        <v>272</v>
      </c>
      <c r="Y10" s="91" t="s">
        <v>272</v>
      </c>
      <c r="Z10" s="90" t="s">
        <v>273</v>
      </c>
      <c r="AA10" s="91" t="s">
        <v>249</v>
      </c>
      <c r="AB10" s="91">
        <v>1</v>
      </c>
      <c r="AC10" s="91">
        <v>1</v>
      </c>
      <c r="AD10" s="91">
        <v>1</v>
      </c>
    </row>
    <row r="11" spans="1:30" s="3" customFormat="1" ht="46.5" customHeight="1">
      <c r="A11" s="155" t="s">
        <v>274</v>
      </c>
      <c r="B11" s="91" t="s">
        <v>12</v>
      </c>
      <c r="C11" s="64" t="s">
        <v>275</v>
      </c>
      <c r="D11" s="91" t="s">
        <v>276</v>
      </c>
      <c r="E11" s="91" t="s">
        <v>17</v>
      </c>
      <c r="F11" s="91" t="s">
        <v>277</v>
      </c>
      <c r="G11" s="91" t="s">
        <v>278</v>
      </c>
      <c r="H11" s="156">
        <v>2</v>
      </c>
      <c r="I11" s="91" t="s">
        <v>56</v>
      </c>
      <c r="J11" s="79">
        <v>2970</v>
      </c>
      <c r="K11" s="157">
        <v>44666</v>
      </c>
      <c r="L11" s="158" t="s">
        <v>279</v>
      </c>
      <c r="M11" s="156" t="s">
        <v>17</v>
      </c>
      <c r="N11" s="158">
        <v>45468</v>
      </c>
      <c r="O11" s="159" t="str">
        <f>IF(E11&lt;&gt;"Operational",($K$1-K11)/30.4, E11)</f>
        <v>Operational</v>
      </c>
      <c r="P11" s="160">
        <v>45474</v>
      </c>
      <c r="Q11" s="159">
        <f>IF(E11&lt;&gt;"Pre-Certified",ROUND((N11-K11)/30.4, 0), "Not Yet Certified")</f>
        <v>26</v>
      </c>
      <c r="R11" s="158">
        <v>44727</v>
      </c>
      <c r="S11" s="158">
        <v>45275</v>
      </c>
      <c r="T11" s="158" t="s">
        <v>58</v>
      </c>
      <c r="U11" s="161">
        <f>IF(S11="Data Not Available","Data Not Available",ROUND((S11-K11)/30.4,))</f>
        <v>20</v>
      </c>
      <c r="V11" s="164" t="s">
        <v>56</v>
      </c>
      <c r="W11" s="64" t="s">
        <v>64</v>
      </c>
      <c r="X11" s="91" t="s">
        <v>280</v>
      </c>
      <c r="Y11" s="91" t="s">
        <v>281</v>
      </c>
      <c r="Z11" s="90" t="s">
        <v>282</v>
      </c>
      <c r="AA11" s="91" t="s">
        <v>249</v>
      </c>
      <c r="AB11" s="91">
        <v>1</v>
      </c>
      <c r="AC11" s="91">
        <v>1</v>
      </c>
      <c r="AD11" s="139">
        <v>1</v>
      </c>
    </row>
    <row r="12" spans="1:30" ht="42.6">
      <c r="A12" s="155" t="s">
        <v>283</v>
      </c>
      <c r="B12" s="91" t="s">
        <v>12</v>
      </c>
      <c r="C12" s="64" t="s">
        <v>284</v>
      </c>
      <c r="D12" s="91" t="s">
        <v>285</v>
      </c>
      <c r="E12" s="91" t="s">
        <v>17</v>
      </c>
      <c r="F12" s="91" t="s">
        <v>286</v>
      </c>
      <c r="G12" s="91" t="s">
        <v>242</v>
      </c>
      <c r="H12" s="156">
        <v>1</v>
      </c>
      <c r="I12" s="91" t="s">
        <v>56</v>
      </c>
      <c r="J12" s="79">
        <v>2970</v>
      </c>
      <c r="K12" s="157">
        <v>43948</v>
      </c>
      <c r="L12" s="158" t="s">
        <v>287</v>
      </c>
      <c r="M12" s="158" t="s">
        <v>17</v>
      </c>
      <c r="N12" s="158">
        <v>45637</v>
      </c>
      <c r="O12" s="159" t="str">
        <f>IF(E12&lt;&gt;"Operational",($K$1-K12)/30.4, E12)</f>
        <v>Operational</v>
      </c>
      <c r="P12" s="160">
        <v>45639</v>
      </c>
      <c r="Q12" s="159">
        <f>IF(E12&lt;&gt;"Pre-Certified",ROUND((N12-K12)/30.4, 0), "Not Yet Certified")</f>
        <v>56</v>
      </c>
      <c r="R12" s="158" t="s">
        <v>288</v>
      </c>
      <c r="S12" s="158">
        <v>45499</v>
      </c>
      <c r="T12" s="158" t="s">
        <v>58</v>
      </c>
      <c r="U12" s="161">
        <f>IF(S12="Data Not Available","Data Not Available",ROUND((S12-K12)/30.4,))</f>
        <v>51</v>
      </c>
      <c r="V12" s="164" t="s">
        <v>56</v>
      </c>
      <c r="W12" s="91" t="s">
        <v>64</v>
      </c>
      <c r="X12" s="91" t="s">
        <v>289</v>
      </c>
      <c r="Y12" s="91" t="s">
        <v>290</v>
      </c>
      <c r="Z12" s="90" t="s">
        <v>291</v>
      </c>
      <c r="AA12" s="91" t="s">
        <v>249</v>
      </c>
      <c r="AB12" s="91">
        <v>1</v>
      </c>
      <c r="AC12" s="91">
        <v>1</v>
      </c>
      <c r="AD12" s="139">
        <v>1</v>
      </c>
    </row>
    <row r="13" spans="1:30" ht="28.5">
      <c r="A13" s="155" t="s">
        <v>292</v>
      </c>
      <c r="B13" s="91" t="s">
        <v>11</v>
      </c>
      <c r="C13" s="64" t="s">
        <v>293</v>
      </c>
      <c r="D13" s="91" t="s">
        <v>294</v>
      </c>
      <c r="E13" s="91" t="s">
        <v>17</v>
      </c>
      <c r="F13" s="91" t="s">
        <v>62</v>
      </c>
      <c r="G13" s="91" t="s">
        <v>62</v>
      </c>
      <c r="H13" s="156">
        <v>2</v>
      </c>
      <c r="I13" s="91" t="s">
        <v>56</v>
      </c>
      <c r="J13" s="79">
        <v>1350</v>
      </c>
      <c r="K13" s="157">
        <v>44896</v>
      </c>
      <c r="L13" s="158" t="s">
        <v>58</v>
      </c>
      <c r="M13" s="158" t="s">
        <v>17</v>
      </c>
      <c r="N13" s="158">
        <v>45483</v>
      </c>
      <c r="O13" s="159" t="str">
        <f>IF(E13&lt;&gt;"Operational",($K$1-K13)/30.4, E13)</f>
        <v>Operational</v>
      </c>
      <c r="P13" s="160">
        <v>45665</v>
      </c>
      <c r="Q13" s="159">
        <f>IF(E13&lt;&gt;"Pre-Certified",ROUND((N13-K13)/30.4, 0), "Not Yet Certified")</f>
        <v>19</v>
      </c>
      <c r="R13" s="158">
        <v>45226</v>
      </c>
      <c r="S13" s="165">
        <v>45434</v>
      </c>
      <c r="T13" s="158" t="s">
        <v>58</v>
      </c>
      <c r="U13" s="161">
        <f>IF(S13="Data Not Available","Data Not Available",ROUND((S13-K13)/30.4,))</f>
        <v>18</v>
      </c>
      <c r="V13" s="164" t="s">
        <v>56</v>
      </c>
      <c r="W13" s="64" t="s">
        <v>56</v>
      </c>
      <c r="X13" s="91" t="s">
        <v>56</v>
      </c>
      <c r="Y13" s="91" t="s">
        <v>56</v>
      </c>
      <c r="Z13" s="90" t="s">
        <v>295</v>
      </c>
      <c r="AA13" s="91" t="s">
        <v>249</v>
      </c>
      <c r="AB13" s="91">
        <v>1</v>
      </c>
      <c r="AC13" s="91">
        <v>0</v>
      </c>
      <c r="AD13" s="139">
        <v>1</v>
      </c>
    </row>
    <row r="14" spans="1:30" s="3" customFormat="1" ht="57" customHeight="1">
      <c r="A14" s="175" t="s">
        <v>296</v>
      </c>
      <c r="B14" s="64" t="s">
        <v>12</v>
      </c>
      <c r="C14" s="64" t="s">
        <v>297</v>
      </c>
      <c r="D14" s="64" t="s">
        <v>298</v>
      </c>
      <c r="E14" s="91" t="s">
        <v>253</v>
      </c>
      <c r="F14" s="155" t="s">
        <v>299</v>
      </c>
      <c r="G14" s="91" t="s">
        <v>299</v>
      </c>
      <c r="H14" s="156">
        <v>2</v>
      </c>
      <c r="I14" s="91" t="s">
        <v>56</v>
      </c>
      <c r="J14" s="79">
        <v>1000</v>
      </c>
      <c r="K14" s="157">
        <v>45429</v>
      </c>
      <c r="L14" s="157">
        <v>45978</v>
      </c>
      <c r="M14" s="157">
        <v>46343</v>
      </c>
      <c r="N14" s="158" t="s">
        <v>255</v>
      </c>
      <c r="O14" s="159">
        <f ca="1">IF(E14&lt;&gt;"Operational",($K$1-K14)/30.4, E14)</f>
        <v>27.335526315789476</v>
      </c>
      <c r="P14" s="159" t="s">
        <v>244</v>
      </c>
      <c r="Q14" s="159" t="str">
        <f>IF(E14&lt;&gt;"Pre-Certified",ROUND((N14-K14)/30.4, 0), "Not Yet Certified")</f>
        <v>Not Yet Certified</v>
      </c>
      <c r="R14" s="156" t="s">
        <v>300</v>
      </c>
      <c r="S14" s="158">
        <v>46507</v>
      </c>
      <c r="T14" s="158" t="s">
        <v>58</v>
      </c>
      <c r="U14" s="176">
        <f>IF(S14="Data Not Available","Data Not Available",ROUND((S14-K14)/30.4,))</f>
        <v>35</v>
      </c>
      <c r="V14" s="164" t="s">
        <v>56</v>
      </c>
      <c r="W14" s="64" t="s">
        <v>56</v>
      </c>
      <c r="X14" s="91" t="s">
        <v>64</v>
      </c>
      <c r="Y14" s="91" t="s">
        <v>301</v>
      </c>
      <c r="Z14" s="90" t="s">
        <v>302</v>
      </c>
      <c r="AA14" s="91" t="s">
        <v>249</v>
      </c>
      <c r="AB14" s="91">
        <v>1</v>
      </c>
      <c r="AC14" s="91">
        <v>1</v>
      </c>
      <c r="AD14" s="139">
        <v>1</v>
      </c>
    </row>
    <row r="15" spans="1:30" ht="63.75" customHeight="1">
      <c r="A15" s="155" t="s">
        <v>303</v>
      </c>
      <c r="B15" s="91" t="s">
        <v>11</v>
      </c>
      <c r="C15" s="64" t="s">
        <v>304</v>
      </c>
      <c r="D15" s="91" t="s">
        <v>305</v>
      </c>
      <c r="E15" s="91" t="s">
        <v>253</v>
      </c>
      <c r="F15" s="91" t="s">
        <v>306</v>
      </c>
      <c r="G15" s="91" t="s">
        <v>306</v>
      </c>
      <c r="H15" s="156">
        <v>2</v>
      </c>
      <c r="I15" s="91" t="s">
        <v>56</v>
      </c>
      <c r="J15" s="79">
        <v>2400</v>
      </c>
      <c r="K15" s="157">
        <v>44681</v>
      </c>
      <c r="L15" s="158">
        <v>45253</v>
      </c>
      <c r="M15" s="157">
        <v>45925</v>
      </c>
      <c r="N15" s="158" t="s">
        <v>255</v>
      </c>
      <c r="O15" s="159">
        <f ca="1">IF(E15&lt;&gt;"Operational",($K$1-K15)/30.4, E15)</f>
        <v>51.940789473684212</v>
      </c>
      <c r="P15" s="159" t="s">
        <v>244</v>
      </c>
      <c r="Q15" s="159" t="str">
        <f>IF(E15&lt;&gt;"Pre-Certified",ROUND((N15-K15)/30.4, 0), "Not Yet Certified")</f>
        <v>Not Yet Certified</v>
      </c>
      <c r="R15" s="158" t="s">
        <v>307</v>
      </c>
      <c r="S15" s="160">
        <v>45930</v>
      </c>
      <c r="T15" s="158" t="s">
        <v>58</v>
      </c>
      <c r="U15" s="161">
        <f>IF(S15="Data Not Available","Data Not Available",ROUND((S15-K15)/30.4,))</f>
        <v>41</v>
      </c>
      <c r="V15" s="164" t="s">
        <v>56</v>
      </c>
      <c r="W15" s="64" t="s">
        <v>56</v>
      </c>
      <c r="X15" s="91" t="s">
        <v>308</v>
      </c>
      <c r="Y15" s="91" t="s">
        <v>301</v>
      </c>
      <c r="Z15" s="90" t="s">
        <v>309</v>
      </c>
      <c r="AA15" s="91" t="s">
        <v>249</v>
      </c>
      <c r="AB15" s="91">
        <v>1</v>
      </c>
      <c r="AC15" s="91">
        <v>1</v>
      </c>
      <c r="AD15" s="139">
        <v>1</v>
      </c>
    </row>
    <row r="16" spans="1:30" ht="42.6">
      <c r="A16" s="155" t="s">
        <v>310</v>
      </c>
      <c r="B16" s="91" t="s">
        <v>11</v>
      </c>
      <c r="C16" s="64" t="s">
        <v>311</v>
      </c>
      <c r="D16" s="91" t="s">
        <v>312</v>
      </c>
      <c r="E16" s="91" t="s">
        <v>253</v>
      </c>
      <c r="F16" s="91" t="s">
        <v>306</v>
      </c>
      <c r="G16" s="91" t="s">
        <v>306</v>
      </c>
      <c r="H16" s="156">
        <v>2</v>
      </c>
      <c r="I16" s="91" t="s">
        <v>56</v>
      </c>
      <c r="J16" s="79">
        <v>2990</v>
      </c>
      <c r="K16" s="157">
        <v>44681</v>
      </c>
      <c r="L16" s="158">
        <v>45253</v>
      </c>
      <c r="M16" s="157">
        <v>45930</v>
      </c>
      <c r="N16" s="158" t="s">
        <v>255</v>
      </c>
      <c r="O16" s="159">
        <f ca="1">IF(E16&lt;&gt;"Operational",($K$1-K16)/30.4, E16)</f>
        <v>51.940789473684212</v>
      </c>
      <c r="P16" s="159" t="s">
        <v>244</v>
      </c>
      <c r="Q16" s="159" t="str">
        <f>IF(E16&lt;&gt;"Pre-Certified",ROUND((N16-K16)/30.4, 0), "Not Yet Certified")</f>
        <v>Not Yet Certified</v>
      </c>
      <c r="R16" s="158">
        <v>45128</v>
      </c>
      <c r="S16" s="160">
        <v>45930</v>
      </c>
      <c r="T16" s="158" t="s">
        <v>58</v>
      </c>
      <c r="U16" s="161">
        <f>IF(S16="Data Not Available","Data Not Available",ROUND((S16-K16)/30.4,))</f>
        <v>41</v>
      </c>
      <c r="V16" s="164" t="s">
        <v>56</v>
      </c>
      <c r="W16" s="64" t="s">
        <v>56</v>
      </c>
      <c r="X16" s="91" t="s">
        <v>308</v>
      </c>
      <c r="Y16" s="91" t="s">
        <v>301</v>
      </c>
      <c r="Z16" s="90" t="s">
        <v>309</v>
      </c>
      <c r="AA16" s="91" t="s">
        <v>249</v>
      </c>
      <c r="AB16" s="91">
        <v>1</v>
      </c>
      <c r="AC16" s="91">
        <v>1</v>
      </c>
      <c r="AD16" s="139">
        <v>1</v>
      </c>
    </row>
    <row r="17" spans="1:228" ht="70.5">
      <c r="A17" s="155" t="s">
        <v>313</v>
      </c>
      <c r="B17" s="91" t="s">
        <v>12</v>
      </c>
      <c r="C17" s="64" t="s">
        <v>314</v>
      </c>
      <c r="D17" s="91" t="s">
        <v>315</v>
      </c>
      <c r="E17" s="91" t="s">
        <v>17</v>
      </c>
      <c r="F17" s="91" t="s">
        <v>54</v>
      </c>
      <c r="G17" s="91" t="s">
        <v>242</v>
      </c>
      <c r="H17" s="156">
        <v>2</v>
      </c>
      <c r="I17" s="91" t="s">
        <v>56</v>
      </c>
      <c r="J17" s="79">
        <v>2500</v>
      </c>
      <c r="K17" s="157">
        <v>44666</v>
      </c>
      <c r="L17" s="158">
        <v>45153</v>
      </c>
      <c r="M17" s="158" t="s">
        <v>17</v>
      </c>
      <c r="N17" s="158">
        <v>45637</v>
      </c>
      <c r="O17" s="159" t="str">
        <f>IF(E17&lt;&gt;"Operational",($K$1-K17)/30.4, E17)</f>
        <v>Operational</v>
      </c>
      <c r="P17" s="160">
        <v>45793</v>
      </c>
      <c r="Q17" s="159">
        <f>IF(E17&lt;&gt;"Pre-Certified",ROUND((N17-K17)/30.4, 0), "Not Yet Certified")</f>
        <v>32</v>
      </c>
      <c r="R17" s="158" t="s">
        <v>316</v>
      </c>
      <c r="S17" s="158">
        <v>45630</v>
      </c>
      <c r="T17" s="158" t="s">
        <v>58</v>
      </c>
      <c r="U17" s="161">
        <f>IF(S17="Data Not Available","Data Not Available",ROUND((S17-K17)/30.4,))</f>
        <v>32</v>
      </c>
      <c r="V17" s="164" t="s">
        <v>56</v>
      </c>
      <c r="W17" s="64" t="s">
        <v>64</v>
      </c>
      <c r="X17" s="91" t="s">
        <v>317</v>
      </c>
      <c r="Y17" s="91" t="s">
        <v>56</v>
      </c>
      <c r="Z17" s="90" t="s">
        <v>291</v>
      </c>
      <c r="AA17" s="91" t="s">
        <v>249</v>
      </c>
      <c r="AB17" s="91">
        <v>1</v>
      </c>
      <c r="AC17" s="91">
        <v>1</v>
      </c>
      <c r="AD17" s="139">
        <v>1</v>
      </c>
    </row>
    <row r="18" spans="1:228" s="3" customFormat="1" ht="56.45">
      <c r="A18" s="155" t="s">
        <v>318</v>
      </c>
      <c r="B18" s="91" t="s">
        <v>11</v>
      </c>
      <c r="C18" s="64" t="s">
        <v>319</v>
      </c>
      <c r="D18" s="91" t="s">
        <v>320</v>
      </c>
      <c r="E18" s="91" t="s">
        <v>253</v>
      </c>
      <c r="F18" s="91" t="s">
        <v>321</v>
      </c>
      <c r="G18" s="91" t="s">
        <v>321</v>
      </c>
      <c r="H18" s="156">
        <v>2</v>
      </c>
      <c r="I18" s="91" t="s">
        <v>64</v>
      </c>
      <c r="J18" s="79">
        <v>332</v>
      </c>
      <c r="K18" s="157">
        <v>45733</v>
      </c>
      <c r="L18" s="158" t="s">
        <v>58</v>
      </c>
      <c r="M18" s="158">
        <v>46282</v>
      </c>
      <c r="N18" s="158" t="s">
        <v>255</v>
      </c>
      <c r="O18" s="159">
        <f ca="1">IF(E18&lt;&gt;"Operational",($K$1-K18)/30.4, E18)</f>
        <v>17.335526315789476</v>
      </c>
      <c r="P18" s="160" t="s">
        <v>244</v>
      </c>
      <c r="Q18" s="159" t="str">
        <f>IF(E18&lt;&gt;"Pre-Certified",ROUND((N18-K18)/30.4, 0), "Not Yet Certified")</f>
        <v>Not Yet Certified</v>
      </c>
      <c r="R18" s="158">
        <v>46367</v>
      </c>
      <c r="S18" s="158">
        <v>46528</v>
      </c>
      <c r="T18" s="158" t="s">
        <v>58</v>
      </c>
      <c r="U18" s="163">
        <f>IF(S18="Data Not Available","Data Not Available",ROUND((S18-K18)/30.4,))</f>
        <v>26</v>
      </c>
      <c r="V18" s="162" t="s">
        <v>56</v>
      </c>
      <c r="W18" s="64" t="s">
        <v>56</v>
      </c>
      <c r="X18" s="64" t="s">
        <v>56</v>
      </c>
      <c r="Y18" s="64" t="s">
        <v>56</v>
      </c>
      <c r="Z18" s="90" t="s">
        <v>322</v>
      </c>
      <c r="AA18" s="91" t="s">
        <v>249</v>
      </c>
      <c r="AB18" s="93">
        <v>0</v>
      </c>
      <c r="AC18" s="93">
        <v>0</v>
      </c>
      <c r="AD18" s="104">
        <v>0</v>
      </c>
    </row>
    <row r="19" spans="1:228" s="3" customFormat="1" ht="28.5">
      <c r="A19" s="155" t="s">
        <v>323</v>
      </c>
      <c r="B19" s="91" t="s">
        <v>11</v>
      </c>
      <c r="C19" s="64" t="s">
        <v>324</v>
      </c>
      <c r="D19" s="91" t="s">
        <v>325</v>
      </c>
      <c r="E19" s="91" t="s">
        <v>17</v>
      </c>
      <c r="F19" s="91" t="s">
        <v>277</v>
      </c>
      <c r="G19" s="91" t="s">
        <v>63</v>
      </c>
      <c r="H19" s="156">
        <v>1</v>
      </c>
      <c r="I19" s="91" t="s">
        <v>56</v>
      </c>
      <c r="J19" s="79">
        <v>2125</v>
      </c>
      <c r="K19" s="157">
        <v>44194</v>
      </c>
      <c r="L19" s="156" t="s">
        <v>326</v>
      </c>
      <c r="M19" s="158" t="s">
        <v>17</v>
      </c>
      <c r="N19" s="158">
        <v>46001</v>
      </c>
      <c r="O19" s="159" t="str">
        <f>IF(E19&lt;&gt;"Operational",($K$1-K19)/30.4, E19)</f>
        <v>Operational</v>
      </c>
      <c r="P19" s="160">
        <v>46023</v>
      </c>
      <c r="Q19" s="159">
        <f>IF(E19&lt;&gt;"Pre-Certified",ROUND((N19-K19)/30.4, 0), "Not Yet Certified")</f>
        <v>59</v>
      </c>
      <c r="R19" s="156" t="s">
        <v>327</v>
      </c>
      <c r="S19" s="165">
        <v>45541</v>
      </c>
      <c r="T19" s="158" t="s">
        <v>58</v>
      </c>
      <c r="U19" s="161">
        <f>IF(S19="Data Not Available","Data Not Available",ROUND((S19-K19)/30.4,))</f>
        <v>44</v>
      </c>
      <c r="V19" s="164" t="s">
        <v>56</v>
      </c>
      <c r="W19" s="64" t="s">
        <v>64</v>
      </c>
      <c r="X19" s="91" t="s">
        <v>328</v>
      </c>
      <c r="Y19" s="91" t="s">
        <v>329</v>
      </c>
      <c r="Z19" s="90" t="s">
        <v>330</v>
      </c>
      <c r="AA19" s="91" t="s">
        <v>249</v>
      </c>
      <c r="AB19" s="91">
        <v>1</v>
      </c>
      <c r="AC19" s="91">
        <v>1</v>
      </c>
      <c r="AD19" s="139">
        <v>1</v>
      </c>
    </row>
    <row r="20" spans="1:228" ht="42.6">
      <c r="A20" s="142" t="s">
        <v>331</v>
      </c>
      <c r="B20" s="123" t="s">
        <v>11</v>
      </c>
      <c r="C20" s="143" t="s">
        <v>332</v>
      </c>
      <c r="D20" s="123" t="s">
        <v>333</v>
      </c>
      <c r="E20" s="123" t="s">
        <v>253</v>
      </c>
      <c r="F20" s="123" t="s">
        <v>277</v>
      </c>
      <c r="G20" s="123" t="s">
        <v>278</v>
      </c>
      <c r="H20" s="144">
        <v>2</v>
      </c>
      <c r="I20" s="123" t="s">
        <v>56</v>
      </c>
      <c r="J20" s="145">
        <v>1000</v>
      </c>
      <c r="K20" s="146">
        <v>44692</v>
      </c>
      <c r="L20" s="147" t="s">
        <v>334</v>
      </c>
      <c r="M20" s="146">
        <v>46752</v>
      </c>
      <c r="N20" s="147" t="s">
        <v>255</v>
      </c>
      <c r="O20" s="148">
        <f ca="1">IF(E20&lt;&gt;"Operational",($K$1-K20)/30.4, E20)</f>
        <v>51.578947368421055</v>
      </c>
      <c r="P20" s="148" t="s">
        <v>244</v>
      </c>
      <c r="Q20" s="148" t="str">
        <f>IF(E20&lt;&gt;"Pre-Certified",ROUND((N20-K20)/30.4, 0), "Not Yet Certified")</f>
        <v>Not Yet Certified</v>
      </c>
      <c r="R20" s="144" t="s">
        <v>335</v>
      </c>
      <c r="S20" s="187">
        <v>46164</v>
      </c>
      <c r="T20" s="147" t="s">
        <v>336</v>
      </c>
      <c r="U20" s="153">
        <f>IF(S20="Data Not Available","Data Not Available",ROUND((S20-K20)/30.4,))</f>
        <v>48</v>
      </c>
      <c r="V20" s="154" t="s">
        <v>64</v>
      </c>
      <c r="W20" s="143" t="s">
        <v>64</v>
      </c>
      <c r="X20" s="123" t="s">
        <v>337</v>
      </c>
      <c r="Y20" s="123" t="s">
        <v>338</v>
      </c>
      <c r="Z20" s="180" t="s">
        <v>339</v>
      </c>
      <c r="AA20" s="123" t="s">
        <v>340</v>
      </c>
      <c r="AB20" s="91">
        <v>1</v>
      </c>
      <c r="AC20" s="91">
        <v>1</v>
      </c>
      <c r="AD20" s="91">
        <v>1</v>
      </c>
    </row>
    <row r="21" spans="1:228" s="179" customFormat="1" ht="28.5">
      <c r="A21" s="142" t="s">
        <v>341</v>
      </c>
      <c r="B21" s="123" t="s">
        <v>11</v>
      </c>
      <c r="C21" s="143" t="s">
        <v>342</v>
      </c>
      <c r="D21" s="123" t="s">
        <v>343</v>
      </c>
      <c r="E21" s="123" t="s">
        <v>253</v>
      </c>
      <c r="F21" s="123" t="s">
        <v>277</v>
      </c>
      <c r="G21" s="123" t="s">
        <v>278</v>
      </c>
      <c r="H21" s="144">
        <v>2</v>
      </c>
      <c r="I21" s="123" t="s">
        <v>56</v>
      </c>
      <c r="J21" s="145">
        <v>1500</v>
      </c>
      <c r="K21" s="146">
        <v>44692</v>
      </c>
      <c r="L21" s="147" t="s">
        <v>344</v>
      </c>
      <c r="M21" s="146">
        <v>46752</v>
      </c>
      <c r="N21" s="147" t="s">
        <v>255</v>
      </c>
      <c r="O21" s="148">
        <f ca="1">IF(E21&lt;&gt;"Operational",($K$1-K21)/30.4, E21)</f>
        <v>51.578947368421055</v>
      </c>
      <c r="P21" s="148" t="s">
        <v>244</v>
      </c>
      <c r="Q21" s="148" t="str">
        <f>IF(E21&lt;&gt;"Pre-Certified",ROUND((N21-K21)/30.4, 0), "Not Yet Certified")</f>
        <v>Not Yet Certified</v>
      </c>
      <c r="R21" s="144" t="s">
        <v>335</v>
      </c>
      <c r="S21" s="187">
        <v>46164</v>
      </c>
      <c r="T21" s="147" t="s">
        <v>345</v>
      </c>
      <c r="U21" s="153">
        <f>IF(S21="Data Not Available","Data Not Available",ROUND((S21-K21)/30.4,))</f>
        <v>48</v>
      </c>
      <c r="V21" s="154" t="s">
        <v>64</v>
      </c>
      <c r="W21" s="143" t="s">
        <v>64</v>
      </c>
      <c r="X21" s="123" t="s">
        <v>337</v>
      </c>
      <c r="Y21" s="123" t="s">
        <v>338</v>
      </c>
      <c r="Z21" s="180" t="s">
        <v>339</v>
      </c>
      <c r="AA21" s="123" t="s">
        <v>340</v>
      </c>
      <c r="AB21" s="91">
        <v>1</v>
      </c>
      <c r="AC21" s="91">
        <v>1</v>
      </c>
      <c r="AD21" s="91">
        <v>1</v>
      </c>
    </row>
    <row r="22" spans="1:228" ht="72.599999999999994" customHeight="1">
      <c r="A22" s="155" t="s">
        <v>51</v>
      </c>
      <c r="B22" s="91" t="s">
        <v>12</v>
      </c>
      <c r="C22" s="64" t="s">
        <v>52</v>
      </c>
      <c r="D22" s="91" t="s">
        <v>53</v>
      </c>
      <c r="E22" s="64" t="s">
        <v>17</v>
      </c>
      <c r="F22" s="91" t="s">
        <v>54</v>
      </c>
      <c r="G22" s="91" t="s">
        <v>346</v>
      </c>
      <c r="H22" s="156">
        <v>1</v>
      </c>
      <c r="I22" s="91" t="s">
        <v>56</v>
      </c>
      <c r="J22" s="79">
        <v>2500</v>
      </c>
      <c r="K22" s="157">
        <v>43948</v>
      </c>
      <c r="L22" s="156" t="s">
        <v>347</v>
      </c>
      <c r="M22" s="159" t="s">
        <v>17</v>
      </c>
      <c r="N22" s="158">
        <v>44895</v>
      </c>
      <c r="O22" s="159" t="str">
        <f>IF(E22&lt;&gt;"Operational",($K$1-K22)/30.4, E22)</f>
        <v>Operational</v>
      </c>
      <c r="P22" s="160">
        <v>44910</v>
      </c>
      <c r="Q22" s="159">
        <f>IF(E22&lt;&gt;"Pre-Certified",ROUND((N22-K22)/30.4, 0), "Not Yet Certified")</f>
        <v>31</v>
      </c>
      <c r="R22" s="158" t="s">
        <v>348</v>
      </c>
      <c r="S22" s="158">
        <v>44908</v>
      </c>
      <c r="T22" s="158" t="s">
        <v>58</v>
      </c>
      <c r="U22" s="161">
        <f>IF(S22="Data Not Available","Data Not Available",ROUND((S22-K22)/30.4,))</f>
        <v>32</v>
      </c>
      <c r="V22" s="164" t="s">
        <v>56</v>
      </c>
      <c r="W22" s="64" t="s">
        <v>64</v>
      </c>
      <c r="X22" s="91" t="s">
        <v>57</v>
      </c>
      <c r="Y22" s="91" t="s">
        <v>56</v>
      </c>
      <c r="Z22" s="90" t="s">
        <v>349</v>
      </c>
      <c r="AA22" s="91" t="s">
        <v>249</v>
      </c>
      <c r="AB22" s="91">
        <v>1</v>
      </c>
      <c r="AC22" s="91">
        <v>1</v>
      </c>
      <c r="AD22" s="91">
        <v>1</v>
      </c>
    </row>
    <row r="23" spans="1:228" ht="56.45">
      <c r="A23" s="155" t="s">
        <v>350</v>
      </c>
      <c r="B23" s="91" t="s">
        <v>11</v>
      </c>
      <c r="C23" s="64" t="s">
        <v>351</v>
      </c>
      <c r="D23" s="91" t="s">
        <v>352</v>
      </c>
      <c r="E23" s="91" t="s">
        <v>17</v>
      </c>
      <c r="F23" s="91" t="s">
        <v>62</v>
      </c>
      <c r="G23" s="91" t="s">
        <v>242</v>
      </c>
      <c r="H23" s="156">
        <v>2</v>
      </c>
      <c r="I23" s="91" t="s">
        <v>56</v>
      </c>
      <c r="J23" s="79">
        <v>2990</v>
      </c>
      <c r="K23" s="157">
        <v>44666</v>
      </c>
      <c r="L23" s="158" t="s">
        <v>353</v>
      </c>
      <c r="M23" s="158" t="s">
        <v>17</v>
      </c>
      <c r="N23" s="158">
        <v>45637</v>
      </c>
      <c r="O23" s="159" t="str">
        <f>IF(E23&lt;&gt;"Operational",($K$1-K23)/30.4, E23)</f>
        <v>Operational</v>
      </c>
      <c r="P23" s="160">
        <v>45792</v>
      </c>
      <c r="Q23" s="159">
        <f>IF(E23&lt;&gt;"Pre-Certified",ROUND((N23-K23)/30.4, 0), "Not Yet Certified")</f>
        <v>32</v>
      </c>
      <c r="R23" s="156" t="s">
        <v>354</v>
      </c>
      <c r="S23" s="165">
        <v>45583</v>
      </c>
      <c r="T23" s="158" t="s">
        <v>58</v>
      </c>
      <c r="U23" s="161">
        <f>IF(S23="Data Not Available","Data Not Available",ROUND((S23-K23)/30.4,))</f>
        <v>30</v>
      </c>
      <c r="V23" s="164" t="s">
        <v>56</v>
      </c>
      <c r="W23" s="64" t="s">
        <v>64</v>
      </c>
      <c r="X23" s="91" t="s">
        <v>317</v>
      </c>
      <c r="Y23" s="91" t="s">
        <v>281</v>
      </c>
      <c r="Z23" s="90" t="s">
        <v>291</v>
      </c>
      <c r="AA23" s="91" t="s">
        <v>249</v>
      </c>
      <c r="AB23" s="91">
        <v>1</v>
      </c>
      <c r="AC23" s="91">
        <v>1</v>
      </c>
      <c r="AD23" s="91">
        <v>1</v>
      </c>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row>
    <row r="24" spans="1:228" s="3" customFormat="1" ht="56.85" customHeight="1">
      <c r="A24" s="155" t="s">
        <v>59</v>
      </c>
      <c r="B24" s="91" t="s">
        <v>11</v>
      </c>
      <c r="C24" s="64" t="s">
        <v>60</v>
      </c>
      <c r="D24" s="91" t="s">
        <v>61</v>
      </c>
      <c r="E24" s="64" t="s">
        <v>17</v>
      </c>
      <c r="F24" s="64" t="s">
        <v>62</v>
      </c>
      <c r="G24" s="91" t="s">
        <v>63</v>
      </c>
      <c r="H24" s="156">
        <v>1</v>
      </c>
      <c r="I24" s="91" t="s">
        <v>64</v>
      </c>
      <c r="J24" s="79">
        <v>359</v>
      </c>
      <c r="K24" s="157">
        <v>44406</v>
      </c>
      <c r="L24" s="158">
        <v>44953</v>
      </c>
      <c r="M24" s="159" t="s">
        <v>17</v>
      </c>
      <c r="N24" s="158">
        <v>44909</v>
      </c>
      <c r="O24" s="159" t="str">
        <f>IF(E24&lt;&gt;"Operational",($K$1-K24)/30.4, E24)</f>
        <v>Operational</v>
      </c>
      <c r="P24" s="160">
        <v>45063</v>
      </c>
      <c r="Q24" s="159">
        <f>IF(E24&lt;&gt;"Pre-Certified",ROUND((N24-K24)/30.4, 0), "Not Yet Certified")</f>
        <v>17</v>
      </c>
      <c r="R24" s="156" t="s">
        <v>256</v>
      </c>
      <c r="S24" s="160">
        <v>44852</v>
      </c>
      <c r="T24" s="158" t="s">
        <v>58</v>
      </c>
      <c r="U24" s="161">
        <f>IF(S24="Data Not Available","Data Not Available",ROUND((S24-K24)/30.4,))</f>
        <v>15</v>
      </c>
      <c r="V24" s="164" t="s">
        <v>56</v>
      </c>
      <c r="W24" s="64" t="s">
        <v>64</v>
      </c>
      <c r="X24" s="91" t="s">
        <v>57</v>
      </c>
      <c r="Y24" s="91" t="s">
        <v>56</v>
      </c>
      <c r="Z24" s="90" t="s">
        <v>355</v>
      </c>
      <c r="AA24" s="91" t="s">
        <v>249</v>
      </c>
      <c r="AB24" s="91">
        <v>1</v>
      </c>
      <c r="AC24" s="91">
        <v>1</v>
      </c>
      <c r="AD24" s="91">
        <v>0</v>
      </c>
    </row>
    <row r="25" spans="1:228" ht="59.25" customHeight="1">
      <c r="A25" s="155" t="s">
        <v>356</v>
      </c>
      <c r="B25" s="91" t="s">
        <v>12</v>
      </c>
      <c r="C25" s="64" t="s">
        <v>357</v>
      </c>
      <c r="D25" s="91" t="s">
        <v>358</v>
      </c>
      <c r="E25" s="91" t="s">
        <v>17</v>
      </c>
      <c r="F25" s="91" t="s">
        <v>359</v>
      </c>
      <c r="G25" s="91" t="s">
        <v>242</v>
      </c>
      <c r="H25" s="156">
        <v>1</v>
      </c>
      <c r="I25" s="91" t="s">
        <v>56</v>
      </c>
      <c r="J25" s="79">
        <v>2565</v>
      </c>
      <c r="K25" s="157">
        <v>43948</v>
      </c>
      <c r="L25" s="158" t="s">
        <v>360</v>
      </c>
      <c r="M25" s="158" t="s">
        <v>17</v>
      </c>
      <c r="N25" s="114">
        <v>45595</v>
      </c>
      <c r="O25" s="159" t="str">
        <f>IF(E25&lt;&gt;"Operational",($K$1-K25)/30.4, E25)</f>
        <v>Operational</v>
      </c>
      <c r="P25" s="160">
        <v>45597</v>
      </c>
      <c r="Q25" s="159">
        <f>IF(E25&lt;&gt;"Pre-Certified",ROUND((N25-K25)/30.4, 0), "Not Yet Certified")</f>
        <v>54</v>
      </c>
      <c r="R25" s="158" t="s">
        <v>361</v>
      </c>
      <c r="S25" s="158">
        <v>45497</v>
      </c>
      <c r="T25" s="158" t="s">
        <v>58</v>
      </c>
      <c r="U25" s="161">
        <f>IF(S25="Data Not Available","Data Not Available",ROUND((S25-K25)/30.4,))</f>
        <v>51</v>
      </c>
      <c r="V25" s="162" t="s">
        <v>56</v>
      </c>
      <c r="W25" s="64" t="s">
        <v>64</v>
      </c>
      <c r="X25" s="91" t="s">
        <v>362</v>
      </c>
      <c r="Y25" s="91" t="s">
        <v>290</v>
      </c>
      <c r="Z25" s="90" t="s">
        <v>363</v>
      </c>
      <c r="AA25" s="91" t="s">
        <v>249</v>
      </c>
      <c r="AB25" s="93">
        <v>1</v>
      </c>
      <c r="AC25" s="93">
        <v>1</v>
      </c>
      <c r="AD25" s="93">
        <v>1</v>
      </c>
    </row>
    <row r="26" spans="1:228" s="3" customFormat="1" ht="70.5">
      <c r="A26" s="142" t="s">
        <v>364</v>
      </c>
      <c r="B26" s="123" t="s">
        <v>11</v>
      </c>
      <c r="C26" s="143" t="s">
        <v>365</v>
      </c>
      <c r="D26" s="123" t="s">
        <v>366</v>
      </c>
      <c r="E26" s="123" t="s">
        <v>253</v>
      </c>
      <c r="F26" s="123" t="s">
        <v>277</v>
      </c>
      <c r="G26" s="123" t="s">
        <v>269</v>
      </c>
      <c r="H26" s="144">
        <v>2</v>
      </c>
      <c r="I26" s="123" t="s">
        <v>56</v>
      </c>
      <c r="J26" s="145">
        <v>1250</v>
      </c>
      <c r="K26" s="146">
        <v>44896</v>
      </c>
      <c r="L26" s="147" t="s">
        <v>367</v>
      </c>
      <c r="M26" s="146">
        <v>46328</v>
      </c>
      <c r="N26" s="147" t="s">
        <v>255</v>
      </c>
      <c r="O26" s="148">
        <f ca="1">IF(E26&lt;&gt;"Operational",($K$1-K26)/30.4, E26)</f>
        <v>44.868421052631582</v>
      </c>
      <c r="P26" s="148" t="s">
        <v>244</v>
      </c>
      <c r="Q26" s="148" t="str">
        <f>IF(E26&lt;&gt;"Pre-Certified",ROUND((N26-K26)/30.4, 0), "Not Yet Certified")</f>
        <v>Not Yet Certified</v>
      </c>
      <c r="R26" s="144" t="s">
        <v>368</v>
      </c>
      <c r="S26" s="152">
        <v>46308</v>
      </c>
      <c r="T26" s="147" t="s">
        <v>58</v>
      </c>
      <c r="U26" s="153">
        <f>IF(S26="Data Not Available","Data Not Available",ROUND((S26-K26)/30.4,))</f>
        <v>46</v>
      </c>
      <c r="V26" s="181" t="s">
        <v>56</v>
      </c>
      <c r="W26" s="143" t="s">
        <v>64</v>
      </c>
      <c r="X26" s="123" t="s">
        <v>369</v>
      </c>
      <c r="Y26" s="123" t="s">
        <v>370</v>
      </c>
      <c r="Z26" s="149" t="s">
        <v>371</v>
      </c>
      <c r="AA26" s="123" t="s">
        <v>372</v>
      </c>
      <c r="AB26" s="90">
        <v>1</v>
      </c>
      <c r="AC26" s="177">
        <v>1</v>
      </c>
      <c r="AD26" s="93">
        <v>1</v>
      </c>
    </row>
    <row r="27" spans="1:228" ht="28.5">
      <c r="A27" s="142" t="s">
        <v>373</v>
      </c>
      <c r="B27" s="123" t="s">
        <v>11</v>
      </c>
      <c r="C27" s="143" t="s">
        <v>374</v>
      </c>
      <c r="D27" s="123" t="s">
        <v>375</v>
      </c>
      <c r="E27" s="123" t="s">
        <v>253</v>
      </c>
      <c r="F27" s="123" t="s">
        <v>299</v>
      </c>
      <c r="G27" s="123" t="s">
        <v>269</v>
      </c>
      <c r="H27" s="144">
        <v>2</v>
      </c>
      <c r="I27" s="123" t="s">
        <v>56</v>
      </c>
      <c r="J27" s="184">
        <v>1000</v>
      </c>
      <c r="K27" s="146">
        <v>45619</v>
      </c>
      <c r="L27" s="147">
        <v>46165</v>
      </c>
      <c r="M27" s="147">
        <v>46379</v>
      </c>
      <c r="N27" s="144" t="s">
        <v>255</v>
      </c>
      <c r="O27" s="148">
        <f ca="1">IF(E27&lt;&gt;"Operational",($K$1-K27)/30.4, E27)</f>
        <v>21.085526315789476</v>
      </c>
      <c r="P27" s="148" t="s">
        <v>244</v>
      </c>
      <c r="Q27" s="148" t="str">
        <f>IF(E27&lt;&gt;"Pre-Certified",ROUND((N27-K27)/30.4, 0), "Not Yet Certified")</f>
        <v>Not Yet Certified</v>
      </c>
      <c r="R27" s="147">
        <v>46119</v>
      </c>
      <c r="S27" s="147">
        <v>46309</v>
      </c>
      <c r="T27" s="147" t="s">
        <v>58</v>
      </c>
      <c r="U27" s="147" t="s">
        <v>376</v>
      </c>
      <c r="V27" s="168" t="s">
        <v>56</v>
      </c>
      <c r="W27" s="143" t="s">
        <v>64</v>
      </c>
      <c r="X27" s="123" t="s">
        <v>377</v>
      </c>
      <c r="Y27" s="123" t="s">
        <v>370</v>
      </c>
      <c r="Z27" s="149" t="s">
        <v>378</v>
      </c>
      <c r="AA27" s="123" t="s">
        <v>372</v>
      </c>
      <c r="AB27" s="178">
        <v>1</v>
      </c>
      <c r="AC27" s="178">
        <v>1</v>
      </c>
      <c r="AD27" s="93">
        <v>1</v>
      </c>
    </row>
    <row r="28" spans="1:228" ht="28.5">
      <c r="A28" s="155" t="s">
        <v>379</v>
      </c>
      <c r="B28" s="91" t="s">
        <v>12</v>
      </c>
      <c r="C28" s="64" t="s">
        <v>380</v>
      </c>
      <c r="D28" s="91" t="s">
        <v>381</v>
      </c>
      <c r="E28" s="91" t="s">
        <v>253</v>
      </c>
      <c r="F28" s="91" t="s">
        <v>254</v>
      </c>
      <c r="G28" s="91" t="s">
        <v>254</v>
      </c>
      <c r="H28" s="156">
        <v>2</v>
      </c>
      <c r="I28" s="91" t="s">
        <v>64</v>
      </c>
      <c r="J28" s="79">
        <v>1200</v>
      </c>
      <c r="K28" s="157">
        <v>45771</v>
      </c>
      <c r="L28" s="158" t="s">
        <v>58</v>
      </c>
      <c r="M28" s="158">
        <v>46319</v>
      </c>
      <c r="N28" s="158" t="s">
        <v>255</v>
      </c>
      <c r="O28" s="159">
        <f ca="1">IF(E28&lt;&gt;"Operational",($K$1-K28)/30.4, E28)</f>
        <v>16.085526315789476</v>
      </c>
      <c r="P28" s="160" t="s">
        <v>244</v>
      </c>
      <c r="Q28" s="159" t="str">
        <f>IF(E28&lt;&gt;"Pre-Certified",ROUND((N28-K28)/30.4, 0), "Not Yet Certified")</f>
        <v>Not Yet Certified</v>
      </c>
      <c r="R28" s="156" t="s">
        <v>256</v>
      </c>
      <c r="S28" s="156" t="s">
        <v>256</v>
      </c>
      <c r="T28" s="158" t="s">
        <v>58</v>
      </c>
      <c r="U28" s="156" t="s">
        <v>256</v>
      </c>
      <c r="V28" s="164" t="s">
        <v>64</v>
      </c>
      <c r="W28" s="64" t="s">
        <v>56</v>
      </c>
      <c r="X28" s="91" t="s">
        <v>56</v>
      </c>
      <c r="Y28" s="91" t="s">
        <v>56</v>
      </c>
      <c r="Z28" s="90" t="s">
        <v>382</v>
      </c>
      <c r="AA28" s="91" t="s">
        <v>249</v>
      </c>
      <c r="AB28" s="93">
        <v>0</v>
      </c>
      <c r="AC28" s="93">
        <v>0</v>
      </c>
      <c r="AD28" s="93">
        <v>0</v>
      </c>
    </row>
    <row r="29" spans="1:228" ht="92.85" customHeight="1">
      <c r="A29" s="155" t="s">
        <v>383</v>
      </c>
      <c r="B29" s="91" t="s">
        <v>12</v>
      </c>
      <c r="C29" s="64" t="s">
        <v>384</v>
      </c>
      <c r="D29" s="91" t="s">
        <v>385</v>
      </c>
      <c r="E29" s="91" t="s">
        <v>17</v>
      </c>
      <c r="F29" s="91" t="s">
        <v>359</v>
      </c>
      <c r="G29" s="91" t="s">
        <v>242</v>
      </c>
      <c r="H29" s="156">
        <v>2</v>
      </c>
      <c r="I29" s="91" t="s">
        <v>56</v>
      </c>
      <c r="J29" s="79">
        <v>1260</v>
      </c>
      <c r="K29" s="157">
        <v>44681</v>
      </c>
      <c r="L29" s="158" t="s">
        <v>386</v>
      </c>
      <c r="M29" s="158" t="s">
        <v>17</v>
      </c>
      <c r="N29" s="158">
        <v>45637</v>
      </c>
      <c r="O29" s="159" t="str">
        <f>IF(E29&lt;&gt;"Operational",($K$1-K29)/30.4, E29)</f>
        <v>Operational</v>
      </c>
      <c r="P29" s="160">
        <v>45639</v>
      </c>
      <c r="Q29" s="159">
        <f>IF(E29&lt;&gt;"Pre-Certified",ROUND((N29-K29)/30.4, 0), "Not Yet Certified")</f>
        <v>31</v>
      </c>
      <c r="R29" s="158" t="s">
        <v>387</v>
      </c>
      <c r="S29" s="158">
        <v>45561</v>
      </c>
      <c r="T29" s="158" t="s">
        <v>58</v>
      </c>
      <c r="U29" s="161">
        <f>IF(S29="Data Not Available","Data Not Available",ROUND((S29-K29)/30.4,))</f>
        <v>29</v>
      </c>
      <c r="V29" s="164" t="s">
        <v>56</v>
      </c>
      <c r="W29" s="64" t="s">
        <v>64</v>
      </c>
      <c r="X29" s="91" t="s">
        <v>246</v>
      </c>
      <c r="Y29" s="91" t="s">
        <v>290</v>
      </c>
      <c r="Z29" s="90" t="s">
        <v>291</v>
      </c>
      <c r="AA29" s="91" t="s">
        <v>249</v>
      </c>
      <c r="AB29" s="93">
        <v>1</v>
      </c>
      <c r="AC29" s="93">
        <v>1</v>
      </c>
      <c r="AD29" s="93">
        <v>1</v>
      </c>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row>
    <row r="30" spans="1:228" ht="42.6">
      <c r="A30" s="155" t="s">
        <v>65</v>
      </c>
      <c r="B30" s="91" t="s">
        <v>12</v>
      </c>
      <c r="C30" s="64" t="s">
        <v>66</v>
      </c>
      <c r="D30" s="91" t="s">
        <v>67</v>
      </c>
      <c r="E30" s="64" t="s">
        <v>17</v>
      </c>
      <c r="F30" s="64" t="s">
        <v>62</v>
      </c>
      <c r="G30" s="91" t="s">
        <v>346</v>
      </c>
      <c r="H30" s="156">
        <v>1</v>
      </c>
      <c r="I30" s="91" t="s">
        <v>56</v>
      </c>
      <c r="J30" s="79">
        <v>2500</v>
      </c>
      <c r="K30" s="157">
        <v>43948</v>
      </c>
      <c r="L30" s="156" t="s">
        <v>388</v>
      </c>
      <c r="M30" s="159" t="s">
        <v>17</v>
      </c>
      <c r="N30" s="158">
        <v>44895</v>
      </c>
      <c r="O30" s="159" t="str">
        <f>IF(E30&lt;&gt;"Operational",($K$1-K30)/30.4, E30)</f>
        <v>Operational</v>
      </c>
      <c r="P30" s="160">
        <v>44910</v>
      </c>
      <c r="Q30" s="159">
        <f>IF(E30&lt;&gt;"Pre-Certified",ROUND((N30-K30)/30.4, 0), "Not Yet Certified")</f>
        <v>31</v>
      </c>
      <c r="R30" s="158">
        <v>44018</v>
      </c>
      <c r="S30" s="158">
        <v>44348</v>
      </c>
      <c r="T30" s="158" t="s">
        <v>58</v>
      </c>
      <c r="U30" s="163">
        <f>IF(S30="Data Not Available","Data Not Available",ROUND((S30-K30)/30.4,))</f>
        <v>13</v>
      </c>
      <c r="V30" s="164" t="s">
        <v>56</v>
      </c>
      <c r="W30" s="64" t="s">
        <v>64</v>
      </c>
      <c r="X30" s="91" t="s">
        <v>57</v>
      </c>
      <c r="Y30" s="91" t="s">
        <v>56</v>
      </c>
      <c r="Z30" s="90" t="s">
        <v>349</v>
      </c>
      <c r="AA30" s="91" t="s">
        <v>249</v>
      </c>
      <c r="AB30" s="91">
        <v>1</v>
      </c>
      <c r="AC30" s="91">
        <v>1</v>
      </c>
      <c r="AD30" s="93">
        <v>1</v>
      </c>
    </row>
    <row r="31" spans="1:228" ht="42.6">
      <c r="A31" s="155" t="s">
        <v>389</v>
      </c>
      <c r="B31" s="91" t="s">
        <v>12</v>
      </c>
      <c r="C31" s="64" t="s">
        <v>390</v>
      </c>
      <c r="D31" s="91" t="s">
        <v>391</v>
      </c>
      <c r="E31" s="91" t="s">
        <v>253</v>
      </c>
      <c r="F31" s="64" t="s">
        <v>392</v>
      </c>
      <c r="G31" s="91" t="s">
        <v>392</v>
      </c>
      <c r="H31" s="156">
        <v>2</v>
      </c>
      <c r="I31" s="91" t="s">
        <v>64</v>
      </c>
      <c r="J31" s="79">
        <v>2800</v>
      </c>
      <c r="K31" s="157">
        <v>45444</v>
      </c>
      <c r="L31" s="158">
        <v>45992</v>
      </c>
      <c r="M31" s="157">
        <v>46387</v>
      </c>
      <c r="N31" s="158" t="s">
        <v>255</v>
      </c>
      <c r="O31" s="159">
        <f ca="1">IF(E31&lt;&gt;"Operational",($K$1-K31)/30.4, E31)</f>
        <v>26.842105263157897</v>
      </c>
      <c r="P31" s="159" t="s">
        <v>244</v>
      </c>
      <c r="Q31" s="159" t="str">
        <f>IF(E31&lt;&gt;"Pre-Certified",ROUND((N31-K31)/30.4, 0), "Not Yet Certified")</f>
        <v>Not Yet Certified</v>
      </c>
      <c r="R31" s="158" t="s">
        <v>393</v>
      </c>
      <c r="S31" s="158">
        <v>47118</v>
      </c>
      <c r="T31" s="158" t="s">
        <v>58</v>
      </c>
      <c r="U31" s="163">
        <f>IF(S31="Data Not Available","Data Not Available",ROUND((S31-K31)/30.4,))</f>
        <v>55</v>
      </c>
      <c r="V31" s="164" t="s">
        <v>56</v>
      </c>
      <c r="W31" s="64" t="s">
        <v>56</v>
      </c>
      <c r="X31" s="91" t="s">
        <v>394</v>
      </c>
      <c r="Y31" s="91" t="s">
        <v>64</v>
      </c>
      <c r="Z31" s="90" t="s">
        <v>395</v>
      </c>
      <c r="AA31" s="91" t="s">
        <v>249</v>
      </c>
      <c r="AB31" s="91">
        <v>1</v>
      </c>
      <c r="AC31" s="91">
        <v>1</v>
      </c>
      <c r="AD31" s="93">
        <v>0</v>
      </c>
    </row>
    <row r="32" spans="1:228" ht="28.5">
      <c r="A32" s="155" t="s">
        <v>396</v>
      </c>
      <c r="B32" s="64" t="s">
        <v>12</v>
      </c>
      <c r="C32" s="64" t="s">
        <v>397</v>
      </c>
      <c r="D32" s="64" t="s">
        <v>398</v>
      </c>
      <c r="E32" s="91" t="s">
        <v>253</v>
      </c>
      <c r="F32" s="91" t="s">
        <v>299</v>
      </c>
      <c r="G32" s="91" t="s">
        <v>299</v>
      </c>
      <c r="H32" s="156">
        <v>2</v>
      </c>
      <c r="I32" s="91" t="s">
        <v>56</v>
      </c>
      <c r="J32" s="79">
        <v>2750</v>
      </c>
      <c r="K32" s="157">
        <v>45589</v>
      </c>
      <c r="L32" s="157">
        <v>46136</v>
      </c>
      <c r="M32" s="157">
        <v>46501</v>
      </c>
      <c r="N32" s="158" t="s">
        <v>255</v>
      </c>
      <c r="O32" s="159">
        <f ca="1">IF(E32&lt;&gt;"Operational",($K$1-K32)/30.4, E32)</f>
        <v>22.072368421052634</v>
      </c>
      <c r="P32" s="159" t="s">
        <v>244</v>
      </c>
      <c r="Q32" s="159" t="str">
        <f>IF(E32&lt;&gt;"Pre-Certified",ROUND((N32-K32)/30.4, 0), "Not Yet Certified")</f>
        <v>Not Yet Certified</v>
      </c>
      <c r="R32" s="156" t="s">
        <v>399</v>
      </c>
      <c r="S32" s="158">
        <v>46433</v>
      </c>
      <c r="T32" s="158" t="s">
        <v>400</v>
      </c>
      <c r="U32" s="163">
        <f>IF(S32="Data Not Available","Data Not Available",ROUND((S32-K32)/30.4,))</f>
        <v>28</v>
      </c>
      <c r="V32" s="164" t="s">
        <v>64</v>
      </c>
      <c r="W32" s="64" t="s">
        <v>56</v>
      </c>
      <c r="X32" s="91" t="s">
        <v>64</v>
      </c>
      <c r="Y32" s="91" t="s">
        <v>56</v>
      </c>
      <c r="Z32" s="90" t="s">
        <v>371</v>
      </c>
      <c r="AA32" s="91" t="s">
        <v>249</v>
      </c>
      <c r="AB32" s="178">
        <v>1</v>
      </c>
      <c r="AC32" s="178">
        <v>1</v>
      </c>
      <c r="AD32" s="93">
        <v>0</v>
      </c>
    </row>
    <row r="33" spans="1:30" s="3" customFormat="1" ht="28.5">
      <c r="A33" s="155" t="s">
        <v>401</v>
      </c>
      <c r="B33" s="91" t="s">
        <v>12</v>
      </c>
      <c r="C33" s="64" t="s">
        <v>402</v>
      </c>
      <c r="D33" s="91" t="s">
        <v>403</v>
      </c>
      <c r="E33" s="91" t="s">
        <v>253</v>
      </c>
      <c r="F33" s="91" t="s">
        <v>404</v>
      </c>
      <c r="G33" s="91" t="s">
        <v>404</v>
      </c>
      <c r="H33" s="156">
        <v>2</v>
      </c>
      <c r="I33" s="91" t="s">
        <v>64</v>
      </c>
      <c r="J33" s="79">
        <v>2750</v>
      </c>
      <c r="K33" s="157">
        <v>45752</v>
      </c>
      <c r="L33" s="158" t="s">
        <v>58</v>
      </c>
      <c r="M33" s="158">
        <v>46300</v>
      </c>
      <c r="N33" s="158" t="s">
        <v>255</v>
      </c>
      <c r="O33" s="159">
        <f ca="1">IF(E33&lt;&gt;"Operational",($K$1-K33)/30.4, E33)</f>
        <v>16.710526315789476</v>
      </c>
      <c r="P33" s="160" t="s">
        <v>244</v>
      </c>
      <c r="Q33" s="159" t="str">
        <f>IF(E33&lt;&gt;"Pre-Certified",ROUND((N33-K33)/30.4, 0), "Not Yet Certified")</f>
        <v>Not Yet Certified</v>
      </c>
      <c r="R33" s="158">
        <v>46325</v>
      </c>
      <c r="S33" s="158">
        <v>46461</v>
      </c>
      <c r="T33" s="158" t="s">
        <v>58</v>
      </c>
      <c r="U33" s="161">
        <f>IF(S33="Data Not Available","Data Not Available",ROUND((S33-K33)/30.4,))</f>
        <v>23</v>
      </c>
      <c r="V33" s="162" t="s">
        <v>56</v>
      </c>
      <c r="W33" s="64" t="s">
        <v>56</v>
      </c>
      <c r="X33" s="64" t="s">
        <v>56</v>
      </c>
      <c r="Y33" s="64" t="s">
        <v>56</v>
      </c>
      <c r="Z33" s="90" t="s">
        <v>405</v>
      </c>
      <c r="AA33" s="91" t="s">
        <v>249</v>
      </c>
      <c r="AB33" s="93">
        <v>0</v>
      </c>
      <c r="AC33" s="93">
        <v>0</v>
      </c>
      <c r="AD33" s="93">
        <v>0</v>
      </c>
    </row>
    <row r="34" spans="1:30" s="3" customFormat="1" ht="42.6">
      <c r="A34" s="155" t="s">
        <v>406</v>
      </c>
      <c r="B34" s="91" t="s">
        <v>12</v>
      </c>
      <c r="C34" s="64" t="s">
        <v>407</v>
      </c>
      <c r="D34" s="91" t="s">
        <v>408</v>
      </c>
      <c r="E34" s="91" t="s">
        <v>17</v>
      </c>
      <c r="F34" s="91" t="s">
        <v>359</v>
      </c>
      <c r="G34" s="91" t="s">
        <v>242</v>
      </c>
      <c r="H34" s="156">
        <v>1</v>
      </c>
      <c r="I34" s="91" t="s">
        <v>56</v>
      </c>
      <c r="J34" s="79">
        <v>1980</v>
      </c>
      <c r="K34" s="157">
        <v>43948</v>
      </c>
      <c r="L34" s="156" t="s">
        <v>409</v>
      </c>
      <c r="M34" s="158" t="s">
        <v>17</v>
      </c>
      <c r="N34" s="158">
        <v>45637</v>
      </c>
      <c r="O34" s="159" t="str">
        <f>IF(E34&lt;&gt;"Operational",($K$1-K34)/30.4, E34)</f>
        <v>Operational</v>
      </c>
      <c r="P34" s="160">
        <v>45639</v>
      </c>
      <c r="Q34" s="159">
        <f>IF(E34&lt;&gt;"Pre-Certified",ROUND((N34-K34)/30.4, 0), "Not Yet Certified")</f>
        <v>56</v>
      </c>
      <c r="R34" s="158" t="s">
        <v>410</v>
      </c>
      <c r="S34" s="158">
        <v>45693</v>
      </c>
      <c r="T34" s="158" t="s">
        <v>58</v>
      </c>
      <c r="U34" s="161">
        <f>IF(S34="Data Not Available","Data Not Available",ROUND((S34-K34)/30.4,))</f>
        <v>57</v>
      </c>
      <c r="V34" s="164" t="s">
        <v>56</v>
      </c>
      <c r="W34" s="64" t="s">
        <v>64</v>
      </c>
      <c r="X34" s="91" t="s">
        <v>411</v>
      </c>
      <c r="Y34" s="91" t="s">
        <v>281</v>
      </c>
      <c r="Z34" s="90" t="s">
        <v>291</v>
      </c>
      <c r="AA34" s="91" t="s">
        <v>249</v>
      </c>
      <c r="AB34" s="93">
        <v>1</v>
      </c>
      <c r="AC34" s="93">
        <v>1</v>
      </c>
      <c r="AD34" s="93">
        <v>1</v>
      </c>
    </row>
    <row r="35" spans="1:30" ht="28.5">
      <c r="A35" s="155" t="s">
        <v>70</v>
      </c>
      <c r="B35" s="91" t="s">
        <v>12</v>
      </c>
      <c r="C35" s="64" t="s">
        <v>71</v>
      </c>
      <c r="D35" s="91" t="s">
        <v>72</v>
      </c>
      <c r="E35" s="64" t="s">
        <v>17</v>
      </c>
      <c r="F35" s="64" t="s">
        <v>73</v>
      </c>
      <c r="G35" s="91" t="s">
        <v>73</v>
      </c>
      <c r="H35" s="156">
        <v>1</v>
      </c>
      <c r="I35" s="91" t="s">
        <v>56</v>
      </c>
      <c r="J35" s="79">
        <v>1848</v>
      </c>
      <c r="K35" s="157">
        <v>43958</v>
      </c>
      <c r="L35" s="158">
        <v>44552</v>
      </c>
      <c r="M35" s="159" t="s">
        <v>17</v>
      </c>
      <c r="N35" s="158">
        <v>44238</v>
      </c>
      <c r="O35" s="159" t="str">
        <f>IF(E35&lt;&gt;"Operational",($K$1-K35)/30.4, E35)</f>
        <v>Operational</v>
      </c>
      <c r="P35" s="160">
        <v>44256</v>
      </c>
      <c r="Q35" s="159">
        <f>IF(E35&lt;&gt;"Pre-Certified",ROUND((N35-K35)/30.4, 0), "Not Yet Certified")</f>
        <v>9</v>
      </c>
      <c r="R35" s="158" t="s">
        <v>412</v>
      </c>
      <c r="S35" s="158">
        <v>44238</v>
      </c>
      <c r="T35" s="158" t="s">
        <v>58</v>
      </c>
      <c r="U35" s="161">
        <f>IF(S35="Data Not Available","Data Not Available",ROUND((S35-K35)/30.4,))</f>
        <v>9</v>
      </c>
      <c r="V35" s="164" t="s">
        <v>56</v>
      </c>
      <c r="W35" s="64" t="s">
        <v>56</v>
      </c>
      <c r="X35" s="91" t="s">
        <v>56</v>
      </c>
      <c r="Y35" s="91" t="s">
        <v>56</v>
      </c>
      <c r="Z35" s="90" t="s">
        <v>413</v>
      </c>
      <c r="AA35" s="91" t="s">
        <v>249</v>
      </c>
      <c r="AB35" s="91">
        <v>1</v>
      </c>
      <c r="AC35" s="91">
        <v>0</v>
      </c>
      <c r="AD35" s="93">
        <v>1</v>
      </c>
    </row>
    <row r="36" spans="1:30" ht="58.35" customHeight="1">
      <c r="A36" s="155" t="s">
        <v>414</v>
      </c>
      <c r="B36" s="91" t="s">
        <v>11</v>
      </c>
      <c r="C36" s="64" t="s">
        <v>415</v>
      </c>
      <c r="D36" s="91" t="s">
        <v>416</v>
      </c>
      <c r="E36" s="91" t="s">
        <v>253</v>
      </c>
      <c r="F36" s="91" t="s">
        <v>321</v>
      </c>
      <c r="G36" s="91" t="s">
        <v>321</v>
      </c>
      <c r="H36" s="156">
        <v>2</v>
      </c>
      <c r="I36" s="91" t="s">
        <v>64</v>
      </c>
      <c r="J36" s="79">
        <v>332</v>
      </c>
      <c r="K36" s="157">
        <v>45733</v>
      </c>
      <c r="L36" s="158" t="s">
        <v>58</v>
      </c>
      <c r="M36" s="158">
        <v>46282</v>
      </c>
      <c r="N36" s="158" t="s">
        <v>255</v>
      </c>
      <c r="O36" s="159">
        <f ca="1">IF(E36&lt;&gt;"Operational",($K$1-K36)/30.4, E36)</f>
        <v>17.335526315789476</v>
      </c>
      <c r="P36" s="160" t="s">
        <v>244</v>
      </c>
      <c r="Q36" s="159" t="str">
        <f>IF(E36&lt;&gt;"Pre-Certified",ROUND((N36-K36)/30.4, 0), "Not Yet Certified")</f>
        <v>Not Yet Certified</v>
      </c>
      <c r="R36" s="158">
        <v>46541</v>
      </c>
      <c r="S36" s="158">
        <v>46688</v>
      </c>
      <c r="T36" s="158" t="s">
        <v>58</v>
      </c>
      <c r="U36" s="163">
        <f>IF(S36="Data Not Available","Data Not Available",ROUND((S36-K36)/30.4,))</f>
        <v>31</v>
      </c>
      <c r="V36" s="162" t="s">
        <v>56</v>
      </c>
      <c r="W36" s="64" t="s">
        <v>56</v>
      </c>
      <c r="X36" s="64" t="s">
        <v>56</v>
      </c>
      <c r="Y36" s="64" t="s">
        <v>56</v>
      </c>
      <c r="Z36" s="90" t="s">
        <v>322</v>
      </c>
      <c r="AA36" s="91" t="s">
        <v>249</v>
      </c>
      <c r="AB36" s="93">
        <v>0</v>
      </c>
      <c r="AC36" s="93">
        <v>0</v>
      </c>
      <c r="AD36" s="93">
        <v>0</v>
      </c>
    </row>
    <row r="37" spans="1:30" ht="54.95" customHeight="1">
      <c r="A37" s="155" t="s">
        <v>74</v>
      </c>
      <c r="B37" s="91" t="s">
        <v>12</v>
      </c>
      <c r="C37" s="64" t="s">
        <v>75</v>
      </c>
      <c r="D37" s="91" t="s">
        <v>76</v>
      </c>
      <c r="E37" s="64" t="s">
        <v>17</v>
      </c>
      <c r="F37" s="64" t="s">
        <v>62</v>
      </c>
      <c r="G37" s="91" t="s">
        <v>346</v>
      </c>
      <c r="H37" s="156">
        <v>1</v>
      </c>
      <c r="I37" s="91" t="s">
        <v>56</v>
      </c>
      <c r="J37" s="79">
        <v>1750</v>
      </c>
      <c r="K37" s="157">
        <v>43948</v>
      </c>
      <c r="L37" s="156" t="s">
        <v>417</v>
      </c>
      <c r="M37" s="159" t="s">
        <v>17</v>
      </c>
      <c r="N37" s="158">
        <v>44895</v>
      </c>
      <c r="O37" s="159" t="str">
        <f>IF(E37&lt;&gt;"Operational",($K$1-K37)/30.4, E37)</f>
        <v>Operational</v>
      </c>
      <c r="P37" s="160">
        <v>44910</v>
      </c>
      <c r="Q37" s="159">
        <f>IF(E37&lt;&gt;"Pre-Certified",ROUND((N37-K37)/30.4, 0), "Not Yet Certified")</f>
        <v>31</v>
      </c>
      <c r="R37" s="156" t="s">
        <v>418</v>
      </c>
      <c r="S37" s="158">
        <v>45426</v>
      </c>
      <c r="T37" s="158" t="s">
        <v>58</v>
      </c>
      <c r="U37" s="161">
        <f>IF(S37="Data Not Available","Data Not Available",ROUND((S37-K37)/30.4,))</f>
        <v>49</v>
      </c>
      <c r="V37" s="164" t="s">
        <v>56</v>
      </c>
      <c r="W37" s="64" t="s">
        <v>64</v>
      </c>
      <c r="X37" s="91" t="s">
        <v>57</v>
      </c>
      <c r="Y37" s="91" t="s">
        <v>56</v>
      </c>
      <c r="Z37" s="90" t="s">
        <v>349</v>
      </c>
      <c r="AA37" s="91" t="s">
        <v>249</v>
      </c>
      <c r="AB37" s="91">
        <v>1</v>
      </c>
      <c r="AC37" s="91">
        <v>1</v>
      </c>
      <c r="AD37" s="93">
        <v>1</v>
      </c>
    </row>
    <row r="38" spans="1:30" ht="28.5">
      <c r="A38" s="155" t="s">
        <v>419</v>
      </c>
      <c r="B38" s="91" t="s">
        <v>11</v>
      </c>
      <c r="C38" s="64" t="s">
        <v>420</v>
      </c>
      <c r="D38" s="91" t="s">
        <v>421</v>
      </c>
      <c r="E38" s="91" t="s">
        <v>17</v>
      </c>
      <c r="F38" s="91" t="s">
        <v>254</v>
      </c>
      <c r="G38" s="91" t="s">
        <v>254</v>
      </c>
      <c r="H38" s="156">
        <v>1</v>
      </c>
      <c r="I38" s="91" t="s">
        <v>64</v>
      </c>
      <c r="J38" s="79">
        <v>1000</v>
      </c>
      <c r="K38" s="157">
        <v>43948</v>
      </c>
      <c r="L38" s="156" t="s">
        <v>422</v>
      </c>
      <c r="M38" s="158" t="s">
        <v>17</v>
      </c>
      <c r="N38" s="158">
        <v>45595</v>
      </c>
      <c r="O38" s="159" t="str">
        <f>IF(E38&lt;&gt;"Operational",($K$1-K38)/30.4, E38)</f>
        <v>Operational</v>
      </c>
      <c r="P38" s="160">
        <v>45904</v>
      </c>
      <c r="Q38" s="159">
        <f>IF(E38&lt;&gt;"Pre-Certified",ROUND((N38-K38)/30.4, 0), "Not Yet Certified")</f>
        <v>54</v>
      </c>
      <c r="R38" s="158">
        <v>44711</v>
      </c>
      <c r="S38" s="166">
        <v>45548</v>
      </c>
      <c r="T38" s="158" t="s">
        <v>58</v>
      </c>
      <c r="U38" s="161">
        <f>IF(S38="Data Not Available","Data Not Available",ROUND((S38-K38)/30.4,))</f>
        <v>53</v>
      </c>
      <c r="V38" s="164" t="s">
        <v>56</v>
      </c>
      <c r="W38" s="64" t="s">
        <v>56</v>
      </c>
      <c r="X38" s="91" t="s">
        <v>423</v>
      </c>
      <c r="Y38" s="91" t="s">
        <v>64</v>
      </c>
      <c r="Z38" s="90" t="s">
        <v>424</v>
      </c>
      <c r="AA38" s="91" t="s">
        <v>249</v>
      </c>
      <c r="AB38" s="93">
        <v>1</v>
      </c>
      <c r="AC38" s="93">
        <v>1</v>
      </c>
      <c r="AD38" s="93">
        <v>1</v>
      </c>
    </row>
    <row r="39" spans="1:30" ht="71.45" customHeight="1">
      <c r="A39" s="155" t="s">
        <v>425</v>
      </c>
      <c r="B39" s="91" t="s">
        <v>11</v>
      </c>
      <c r="C39" s="64" t="s">
        <v>426</v>
      </c>
      <c r="D39" s="91" t="s">
        <v>427</v>
      </c>
      <c r="E39" s="91" t="s">
        <v>17</v>
      </c>
      <c r="F39" s="91" t="s">
        <v>428</v>
      </c>
      <c r="G39" s="91" t="s">
        <v>278</v>
      </c>
      <c r="H39" s="156">
        <v>2</v>
      </c>
      <c r="I39" s="91" t="s">
        <v>56</v>
      </c>
      <c r="J39" s="79">
        <v>2875</v>
      </c>
      <c r="K39" s="157">
        <v>44666</v>
      </c>
      <c r="L39" s="158">
        <v>45214</v>
      </c>
      <c r="M39" s="158" t="s">
        <v>17</v>
      </c>
      <c r="N39" s="158">
        <v>45468</v>
      </c>
      <c r="O39" s="159" t="s">
        <v>17</v>
      </c>
      <c r="P39" s="160">
        <v>45474</v>
      </c>
      <c r="Q39" s="159">
        <f>IF(E39&lt;&gt;"Pre-Certified",ROUND((N39-K39)/30.4, 0), "Not Yet Certified")</f>
        <v>26</v>
      </c>
      <c r="R39" s="156" t="s">
        <v>256</v>
      </c>
      <c r="S39" s="160">
        <v>44855</v>
      </c>
      <c r="T39" s="158" t="s">
        <v>58</v>
      </c>
      <c r="U39" s="161">
        <f>IF(S39="Data Not Available","Data Not Available",ROUND((S39-K39)/30.4,))</f>
        <v>6</v>
      </c>
      <c r="V39" s="164" t="s">
        <v>56</v>
      </c>
      <c r="W39" s="64" t="s">
        <v>64</v>
      </c>
      <c r="X39" s="91" t="s">
        <v>56</v>
      </c>
      <c r="Y39" s="91" t="s">
        <v>290</v>
      </c>
      <c r="Z39" s="90" t="s">
        <v>282</v>
      </c>
      <c r="AA39" s="91" t="s">
        <v>249</v>
      </c>
      <c r="AB39" s="93">
        <v>1</v>
      </c>
      <c r="AC39" s="90">
        <v>0</v>
      </c>
      <c r="AD39" s="93">
        <v>1</v>
      </c>
    </row>
    <row r="40" spans="1:30" s="3" customFormat="1" ht="56.1" customHeight="1">
      <c r="A40" s="155" t="s">
        <v>429</v>
      </c>
      <c r="B40" s="91" t="s">
        <v>12</v>
      </c>
      <c r="C40" s="64" t="s">
        <v>430</v>
      </c>
      <c r="D40" s="91" t="s">
        <v>431</v>
      </c>
      <c r="E40" s="91" t="s">
        <v>17</v>
      </c>
      <c r="F40" s="91" t="s">
        <v>54</v>
      </c>
      <c r="G40" s="91" t="s">
        <v>242</v>
      </c>
      <c r="H40" s="156">
        <v>2</v>
      </c>
      <c r="I40" s="91" t="s">
        <v>56</v>
      </c>
      <c r="J40" s="79">
        <v>2500</v>
      </c>
      <c r="K40" s="157">
        <v>44666</v>
      </c>
      <c r="L40" s="158" t="s">
        <v>432</v>
      </c>
      <c r="M40" s="158" t="s">
        <v>17</v>
      </c>
      <c r="N40" s="158">
        <v>45637</v>
      </c>
      <c r="O40" s="159" t="str">
        <f>IF(E40&lt;&gt;"Operational",($K$1-K40)/30.4, E40)</f>
        <v>Operational</v>
      </c>
      <c r="P40" s="160">
        <v>45639</v>
      </c>
      <c r="Q40" s="159">
        <f>IF(E40&lt;&gt;"Pre-Certified",ROUND((N40-K40)/30.4, 0), "Not Yet Certified")</f>
        <v>32</v>
      </c>
      <c r="R40" s="158" t="s">
        <v>433</v>
      </c>
      <c r="S40" s="158">
        <v>45596</v>
      </c>
      <c r="T40" s="158" t="s">
        <v>58</v>
      </c>
      <c r="U40" s="161">
        <f>IF(S40="Data Not Available","Data Not Available",ROUND((S40-K40)/30.4,))</f>
        <v>31</v>
      </c>
      <c r="V40" s="164" t="s">
        <v>56</v>
      </c>
      <c r="W40" s="64" t="s">
        <v>64</v>
      </c>
      <c r="X40" s="91" t="s">
        <v>317</v>
      </c>
      <c r="Y40" s="91" t="s">
        <v>56</v>
      </c>
      <c r="Z40" s="90" t="s">
        <v>291</v>
      </c>
      <c r="AA40" s="91" t="s">
        <v>249</v>
      </c>
      <c r="AB40" s="93">
        <v>1</v>
      </c>
      <c r="AC40" s="93">
        <v>1</v>
      </c>
      <c r="AD40" s="93">
        <v>1</v>
      </c>
    </row>
    <row r="41" spans="1:30" ht="75.599999999999994" customHeight="1">
      <c r="A41" s="155" t="s">
        <v>79</v>
      </c>
      <c r="B41" s="91" t="s">
        <v>11</v>
      </c>
      <c r="C41" s="64" t="s">
        <v>80</v>
      </c>
      <c r="D41" s="91" t="s">
        <v>81</v>
      </c>
      <c r="E41" s="64" t="s">
        <v>17</v>
      </c>
      <c r="F41" s="64" t="s">
        <v>62</v>
      </c>
      <c r="G41" s="91" t="s">
        <v>62</v>
      </c>
      <c r="H41" s="156">
        <v>2</v>
      </c>
      <c r="I41" s="91" t="s">
        <v>56</v>
      </c>
      <c r="J41" s="79">
        <v>567</v>
      </c>
      <c r="K41" s="157">
        <v>44666</v>
      </c>
      <c r="L41" s="158">
        <v>45214</v>
      </c>
      <c r="M41" s="158" t="s">
        <v>17</v>
      </c>
      <c r="N41" s="158">
        <v>44909</v>
      </c>
      <c r="O41" s="159" t="str">
        <f>IF(E41&lt;&gt;"Operational",($K$1-K41)/30.4, E41)</f>
        <v>Operational</v>
      </c>
      <c r="P41" s="160">
        <v>45139</v>
      </c>
      <c r="Q41" s="159">
        <f>IF(E41&lt;&gt;"Pre-Certified",ROUND((N41-K41)/30.4, 0), "Not Yet Certified")</f>
        <v>8</v>
      </c>
      <c r="R41" s="156" t="s">
        <v>434</v>
      </c>
      <c r="S41" s="160">
        <v>44879</v>
      </c>
      <c r="T41" s="158" t="s">
        <v>58</v>
      </c>
      <c r="U41" s="161">
        <f>IF(S41="Data Not Available","Data Not Available",ROUND((S41-K41)/30.4,))</f>
        <v>7</v>
      </c>
      <c r="V41" s="164" t="s">
        <v>56</v>
      </c>
      <c r="W41" s="64" t="s">
        <v>56</v>
      </c>
      <c r="X41" s="91" t="s">
        <v>56</v>
      </c>
      <c r="Y41" s="91" t="s">
        <v>56</v>
      </c>
      <c r="Z41" s="90" t="s">
        <v>435</v>
      </c>
      <c r="AA41" s="91" t="s">
        <v>249</v>
      </c>
      <c r="AB41" s="91">
        <v>1</v>
      </c>
      <c r="AC41" s="91">
        <v>0</v>
      </c>
      <c r="AD41" s="93">
        <v>1</v>
      </c>
    </row>
    <row r="42" spans="1:30" s="3" customFormat="1" ht="52.5" customHeight="1">
      <c r="A42" s="155" t="s">
        <v>436</v>
      </c>
      <c r="B42" s="91" t="s">
        <v>11</v>
      </c>
      <c r="C42" s="64" t="s">
        <v>437</v>
      </c>
      <c r="D42" s="91" t="s">
        <v>438</v>
      </c>
      <c r="E42" s="91" t="s">
        <v>253</v>
      </c>
      <c r="F42" s="91" t="s">
        <v>321</v>
      </c>
      <c r="G42" s="91" t="s">
        <v>321</v>
      </c>
      <c r="H42" s="156">
        <v>2</v>
      </c>
      <c r="I42" s="91" t="s">
        <v>64</v>
      </c>
      <c r="J42" s="79">
        <v>332</v>
      </c>
      <c r="K42" s="157">
        <v>45733</v>
      </c>
      <c r="L42" s="158" t="s">
        <v>58</v>
      </c>
      <c r="M42" s="158">
        <v>46282</v>
      </c>
      <c r="N42" s="158" t="s">
        <v>255</v>
      </c>
      <c r="O42" s="159">
        <f ca="1">IF(E42&lt;&gt;"Operational",($K$1-K42)/30.4, E42)</f>
        <v>17.335526315789476</v>
      </c>
      <c r="P42" s="160" t="s">
        <v>244</v>
      </c>
      <c r="Q42" s="159" t="str">
        <f>IF(E42&lt;&gt;"Pre-Certified",ROUND((N42-K42)/30.4, 0), "Not Yet Certified")</f>
        <v>Not Yet Certified</v>
      </c>
      <c r="R42" s="158">
        <v>46541</v>
      </c>
      <c r="S42" s="158">
        <v>46688</v>
      </c>
      <c r="T42" s="158" t="s">
        <v>58</v>
      </c>
      <c r="U42" s="163">
        <f>IF(S42="Data Not Available","Data Not Available",ROUND((S42-K42)/30.4,))</f>
        <v>31</v>
      </c>
      <c r="V42" s="162" t="s">
        <v>56</v>
      </c>
      <c r="W42" s="64" t="s">
        <v>56</v>
      </c>
      <c r="X42" s="64" t="s">
        <v>56</v>
      </c>
      <c r="Y42" s="64" t="s">
        <v>56</v>
      </c>
      <c r="Z42" s="90" t="s">
        <v>322</v>
      </c>
      <c r="AA42" s="91" t="s">
        <v>249</v>
      </c>
      <c r="AB42" s="93">
        <v>0</v>
      </c>
      <c r="AC42" s="93">
        <v>0</v>
      </c>
      <c r="AD42" s="93">
        <v>0</v>
      </c>
    </row>
    <row r="43" spans="1:30" s="3" customFormat="1" ht="62.45" customHeight="1">
      <c r="A43" s="155" t="s">
        <v>439</v>
      </c>
      <c r="B43" s="91" t="s">
        <v>11</v>
      </c>
      <c r="C43" s="64" t="s">
        <v>440</v>
      </c>
      <c r="D43" s="91" t="s">
        <v>441</v>
      </c>
      <c r="E43" s="91" t="s">
        <v>253</v>
      </c>
      <c r="F43" s="91" t="s">
        <v>321</v>
      </c>
      <c r="G43" s="91" t="s">
        <v>321</v>
      </c>
      <c r="H43" s="156">
        <v>2</v>
      </c>
      <c r="I43" s="91" t="s">
        <v>64</v>
      </c>
      <c r="J43" s="79">
        <v>250</v>
      </c>
      <c r="K43" s="157">
        <v>45733</v>
      </c>
      <c r="L43" s="158" t="s">
        <v>58</v>
      </c>
      <c r="M43" s="158">
        <v>46282</v>
      </c>
      <c r="N43" s="158" t="s">
        <v>255</v>
      </c>
      <c r="O43" s="159">
        <f ca="1">IF(E43&lt;&gt;"Operational",($K$1-K43)/30.4, E43)</f>
        <v>17.335526315789476</v>
      </c>
      <c r="P43" s="160" t="s">
        <v>244</v>
      </c>
      <c r="Q43" s="159" t="str">
        <f>IF(E43&lt;&gt;"Pre-Certified",ROUND((N43-K43)/30.4, 0), "Not Yet Certified")</f>
        <v>Not Yet Certified</v>
      </c>
      <c r="R43" s="158" t="s">
        <v>442</v>
      </c>
      <c r="S43" s="158">
        <v>46454</v>
      </c>
      <c r="T43" s="158" t="s">
        <v>58</v>
      </c>
      <c r="U43" s="163">
        <f>IF(S43="Data Not Available","Data Not Available",ROUND((S43-K43)/30.4,))</f>
        <v>24</v>
      </c>
      <c r="V43" s="162" t="s">
        <v>56</v>
      </c>
      <c r="W43" s="64" t="s">
        <v>56</v>
      </c>
      <c r="X43" s="64" t="s">
        <v>56</v>
      </c>
      <c r="Y43" s="64" t="s">
        <v>56</v>
      </c>
      <c r="Z43" s="90" t="s">
        <v>322</v>
      </c>
      <c r="AA43" s="91" t="s">
        <v>249</v>
      </c>
      <c r="AB43" s="93">
        <v>0</v>
      </c>
      <c r="AC43" s="93">
        <v>0</v>
      </c>
      <c r="AD43" s="93">
        <v>0</v>
      </c>
    </row>
    <row r="44" spans="1:30" ht="28.5">
      <c r="A44" s="155" t="s">
        <v>443</v>
      </c>
      <c r="B44" s="91" t="s">
        <v>12</v>
      </c>
      <c r="C44" s="64" t="s">
        <v>83</v>
      </c>
      <c r="D44" s="91" t="s">
        <v>84</v>
      </c>
      <c r="E44" s="64" t="s">
        <v>17</v>
      </c>
      <c r="F44" s="64" t="s">
        <v>85</v>
      </c>
      <c r="G44" s="91" t="s">
        <v>85</v>
      </c>
      <c r="H44" s="156">
        <v>1</v>
      </c>
      <c r="I44" s="91" t="s">
        <v>64</v>
      </c>
      <c r="J44" s="79">
        <v>40</v>
      </c>
      <c r="K44" s="157">
        <v>43948</v>
      </c>
      <c r="L44" s="158" t="s">
        <v>444</v>
      </c>
      <c r="M44" s="158" t="s">
        <v>17</v>
      </c>
      <c r="N44" s="158">
        <v>44699</v>
      </c>
      <c r="O44" s="159" t="str">
        <f>IF(E44&lt;&gt;"Operational",($K$1-K44)/30.4, E44)</f>
        <v>Operational</v>
      </c>
      <c r="P44" s="160">
        <v>44715</v>
      </c>
      <c r="Q44" s="159">
        <f>IF(E44&lt;&gt;"Pre-Certified",ROUND((N44-K44)/30.4, 0), "Not Yet Certified")</f>
        <v>25</v>
      </c>
      <c r="R44" s="158">
        <v>44104</v>
      </c>
      <c r="S44" s="158">
        <v>44788</v>
      </c>
      <c r="T44" s="158" t="s">
        <v>58</v>
      </c>
      <c r="U44" s="161">
        <f>IF(S44="Data Not Available","Data Not Available",ROUND((S44-K44)/30.4,))</f>
        <v>28</v>
      </c>
      <c r="V44" s="164" t="s">
        <v>56</v>
      </c>
      <c r="W44" s="64" t="s">
        <v>56</v>
      </c>
      <c r="X44" s="91" t="s">
        <v>87</v>
      </c>
      <c r="Y44" s="91" t="s">
        <v>56</v>
      </c>
      <c r="Z44" s="90" t="s">
        <v>445</v>
      </c>
      <c r="AA44" s="91" t="s">
        <v>249</v>
      </c>
      <c r="AB44" s="91">
        <v>1</v>
      </c>
      <c r="AC44" s="91">
        <v>1</v>
      </c>
      <c r="AD44" s="93">
        <v>1</v>
      </c>
    </row>
    <row r="45" spans="1:30" ht="65.45" customHeight="1">
      <c r="A45" s="155" t="s">
        <v>88</v>
      </c>
      <c r="B45" s="91" t="s">
        <v>12</v>
      </c>
      <c r="C45" s="64" t="s">
        <v>89</v>
      </c>
      <c r="D45" s="91" t="s">
        <v>90</v>
      </c>
      <c r="E45" s="64" t="s">
        <v>17</v>
      </c>
      <c r="F45" s="64" t="s">
        <v>77</v>
      </c>
      <c r="G45" s="91" t="s">
        <v>77</v>
      </c>
      <c r="H45" s="156">
        <v>1</v>
      </c>
      <c r="I45" s="91" t="s">
        <v>56</v>
      </c>
      <c r="J45" s="79">
        <v>2000</v>
      </c>
      <c r="K45" s="157">
        <v>43948</v>
      </c>
      <c r="L45" s="158" t="s">
        <v>446</v>
      </c>
      <c r="M45" s="159" t="s">
        <v>17</v>
      </c>
      <c r="N45" s="158">
        <v>44895</v>
      </c>
      <c r="O45" s="159" t="str">
        <f>IF(E45&lt;&gt;"Operational",($K$1-K45)/30.4, E45)</f>
        <v>Operational</v>
      </c>
      <c r="P45" s="160">
        <v>44910</v>
      </c>
      <c r="Q45" s="159">
        <f>IF(E45&lt;&gt;"Pre-Certified",ROUND((N45-K45)/30.4, 0), "Not Yet Certified")</f>
        <v>31</v>
      </c>
      <c r="R45" s="158" t="s">
        <v>447</v>
      </c>
      <c r="S45" s="158">
        <v>44908</v>
      </c>
      <c r="T45" s="158" t="s">
        <v>58</v>
      </c>
      <c r="U45" s="161">
        <f>IF(S45="Data Not Available","Data Not Available",ROUND((S45-K45)/30.4,))</f>
        <v>32</v>
      </c>
      <c r="V45" s="164" t="s">
        <v>56</v>
      </c>
      <c r="W45" s="64" t="s">
        <v>64</v>
      </c>
      <c r="X45" s="91" t="s">
        <v>57</v>
      </c>
      <c r="Y45" s="91" t="s">
        <v>56</v>
      </c>
      <c r="Z45" s="90" t="s">
        <v>349</v>
      </c>
      <c r="AA45" s="91" t="s">
        <v>249</v>
      </c>
      <c r="AB45" s="91">
        <v>1</v>
      </c>
      <c r="AC45" s="91">
        <v>1</v>
      </c>
      <c r="AD45" s="93">
        <v>1</v>
      </c>
    </row>
    <row r="46" spans="1:30" ht="42.6">
      <c r="A46" s="155" t="s">
        <v>448</v>
      </c>
      <c r="B46" s="91" t="s">
        <v>11</v>
      </c>
      <c r="C46" s="64" t="s">
        <v>449</v>
      </c>
      <c r="D46" s="91" t="s">
        <v>450</v>
      </c>
      <c r="E46" s="91" t="s">
        <v>17</v>
      </c>
      <c r="F46" s="91" t="s">
        <v>451</v>
      </c>
      <c r="G46" s="91" t="s">
        <v>451</v>
      </c>
      <c r="H46" s="156">
        <v>2</v>
      </c>
      <c r="I46" s="91" t="s">
        <v>56</v>
      </c>
      <c r="J46" s="79">
        <v>2250</v>
      </c>
      <c r="K46" s="157">
        <v>44666</v>
      </c>
      <c r="L46" s="158" t="s">
        <v>452</v>
      </c>
      <c r="M46" s="158" t="s">
        <v>17</v>
      </c>
      <c r="N46" s="158">
        <v>46001</v>
      </c>
      <c r="O46" s="159" t="str">
        <f>IF(E46&lt;&gt;"Operational",($K$1-K46)/30.4, E46)</f>
        <v>Operational</v>
      </c>
      <c r="P46" s="160">
        <v>46120</v>
      </c>
      <c r="Q46" s="159">
        <f>IF(E46&lt;&gt;"Pre-Certified",ROUND((N46-K46)/30.4, 0), "Not Yet Certified")</f>
        <v>44</v>
      </c>
      <c r="R46" s="158" t="s">
        <v>453</v>
      </c>
      <c r="S46" s="160">
        <v>45926</v>
      </c>
      <c r="T46" s="158" t="s">
        <v>58</v>
      </c>
      <c r="U46" s="161">
        <f>IF(S46="Data Not Available","Data Not Available",ROUND((S46-K46)/30.4,))</f>
        <v>41</v>
      </c>
      <c r="V46" s="164" t="s">
        <v>56</v>
      </c>
      <c r="W46" s="64" t="s">
        <v>56</v>
      </c>
      <c r="X46" s="91" t="s">
        <v>454</v>
      </c>
      <c r="Y46" s="91" t="s">
        <v>455</v>
      </c>
      <c r="Z46" s="90" t="s">
        <v>330</v>
      </c>
      <c r="AA46" s="91" t="s">
        <v>249</v>
      </c>
      <c r="AB46" s="93">
        <v>1</v>
      </c>
      <c r="AC46" s="93">
        <v>1</v>
      </c>
      <c r="AD46" s="91">
        <v>1</v>
      </c>
    </row>
    <row r="47" spans="1:30" ht="103.5" customHeight="1">
      <c r="A47" s="142" t="s">
        <v>456</v>
      </c>
      <c r="B47" s="123" t="s">
        <v>12</v>
      </c>
      <c r="C47" s="143" t="s">
        <v>457</v>
      </c>
      <c r="D47" s="123" t="s">
        <v>458</v>
      </c>
      <c r="E47" s="123" t="s">
        <v>17</v>
      </c>
      <c r="F47" s="123" t="s">
        <v>54</v>
      </c>
      <c r="G47" s="123" t="s">
        <v>269</v>
      </c>
      <c r="H47" s="144">
        <v>2</v>
      </c>
      <c r="I47" s="123" t="s">
        <v>56</v>
      </c>
      <c r="J47" s="145">
        <v>2985</v>
      </c>
      <c r="K47" s="146">
        <v>45283</v>
      </c>
      <c r="L47" s="146">
        <v>45831</v>
      </c>
      <c r="M47" s="147" t="s">
        <v>17</v>
      </c>
      <c r="N47" s="147">
        <v>46042</v>
      </c>
      <c r="O47" s="148" t="str">
        <f>IF(E47&lt;&gt;"Operational",($K$1-K47)/30.4, E47)</f>
        <v>Operational</v>
      </c>
      <c r="P47" s="152">
        <v>46235</v>
      </c>
      <c r="Q47" s="148">
        <f>IF(E47&lt;&gt;"Pre-Certified",ROUND((N47-K47)/30.4, 0), "Not Yet Certified")</f>
        <v>25</v>
      </c>
      <c r="R47" s="147" t="s">
        <v>256</v>
      </c>
      <c r="S47" s="147">
        <v>46185</v>
      </c>
      <c r="T47" s="147" t="s">
        <v>58</v>
      </c>
      <c r="U47" s="154" t="s">
        <v>256</v>
      </c>
      <c r="V47" s="181" t="s">
        <v>56</v>
      </c>
      <c r="W47" s="143" t="s">
        <v>56</v>
      </c>
      <c r="X47" s="123" t="s">
        <v>56</v>
      </c>
      <c r="Y47" s="123" t="s">
        <v>56</v>
      </c>
      <c r="Z47" s="149" t="s">
        <v>459</v>
      </c>
      <c r="AA47" s="123" t="s">
        <v>17</v>
      </c>
      <c r="AB47" s="90">
        <v>1</v>
      </c>
      <c r="AC47" s="90">
        <v>0</v>
      </c>
      <c r="AD47" s="93">
        <v>0</v>
      </c>
    </row>
    <row r="48" spans="1:30" ht="76.349999999999994" customHeight="1">
      <c r="A48" s="155" t="s">
        <v>460</v>
      </c>
      <c r="B48" s="91" t="s">
        <v>11</v>
      </c>
      <c r="C48" s="64" t="s">
        <v>461</v>
      </c>
      <c r="D48" s="91" t="s">
        <v>462</v>
      </c>
      <c r="E48" s="91" t="s">
        <v>17</v>
      </c>
      <c r="F48" s="91" t="s">
        <v>62</v>
      </c>
      <c r="G48" s="91" t="s">
        <v>346</v>
      </c>
      <c r="H48" s="156">
        <v>1</v>
      </c>
      <c r="I48" s="91" t="s">
        <v>56</v>
      </c>
      <c r="J48" s="79">
        <v>2800</v>
      </c>
      <c r="K48" s="157">
        <v>44152</v>
      </c>
      <c r="L48" s="156" t="s">
        <v>463</v>
      </c>
      <c r="M48" s="156" t="s">
        <v>17</v>
      </c>
      <c r="N48" s="158">
        <v>45289</v>
      </c>
      <c r="O48" s="159" t="str">
        <f>IF(E48&lt;&gt;"Operational",($K$1-K48)/30.4, E48)</f>
        <v>Operational</v>
      </c>
      <c r="P48" s="160">
        <v>45415</v>
      </c>
      <c r="Q48" s="159">
        <f>IF(E48&lt;&gt;"Pre-Certified",ROUND((N48-K48)/30.4, 0), "Not Yet Certified")</f>
        <v>37</v>
      </c>
      <c r="R48" s="156" t="s">
        <v>464</v>
      </c>
      <c r="S48" s="160">
        <v>45169</v>
      </c>
      <c r="T48" s="158" t="s">
        <v>58</v>
      </c>
      <c r="U48" s="161">
        <f>IF(S48="Data Not Available","Data Not Available",ROUND((S48-K48)/30.4,))</f>
        <v>33</v>
      </c>
      <c r="V48" s="164" t="s">
        <v>56</v>
      </c>
      <c r="W48" s="64" t="s">
        <v>64</v>
      </c>
      <c r="X48" s="91" t="s">
        <v>289</v>
      </c>
      <c r="Y48" s="91" t="s">
        <v>465</v>
      </c>
      <c r="Z48" s="90" t="s">
        <v>466</v>
      </c>
      <c r="AA48" s="91" t="s">
        <v>249</v>
      </c>
      <c r="AB48" s="93">
        <v>1</v>
      </c>
      <c r="AC48" s="93">
        <v>1</v>
      </c>
      <c r="AD48" s="104">
        <v>1</v>
      </c>
    </row>
    <row r="49" spans="1:228" ht="56.45">
      <c r="A49" s="142" t="s">
        <v>467</v>
      </c>
      <c r="B49" s="143" t="s">
        <v>11</v>
      </c>
      <c r="C49" s="143" t="s">
        <v>468</v>
      </c>
      <c r="D49" s="143" t="s">
        <v>469</v>
      </c>
      <c r="E49" s="123" t="s">
        <v>253</v>
      </c>
      <c r="F49" s="123" t="s">
        <v>299</v>
      </c>
      <c r="G49" s="123" t="s">
        <v>470</v>
      </c>
      <c r="H49" s="144">
        <v>2</v>
      </c>
      <c r="I49" s="123" t="s">
        <v>64</v>
      </c>
      <c r="J49" s="145">
        <v>1100</v>
      </c>
      <c r="K49" s="146">
        <v>45604</v>
      </c>
      <c r="L49" s="146">
        <v>46150</v>
      </c>
      <c r="M49" s="146">
        <v>46371</v>
      </c>
      <c r="N49" s="147" t="s">
        <v>255</v>
      </c>
      <c r="O49" s="148">
        <f ca="1">IF(E49&lt;&gt;"Operational",($K$1-K49)/30.4, E49)</f>
        <v>21.578947368421055</v>
      </c>
      <c r="P49" s="148" t="s">
        <v>244</v>
      </c>
      <c r="Q49" s="148" t="str">
        <f>IF(E49&lt;&gt;"Pre-Certified",ROUND((N49-K49)/30.4, 0), "Not Yet Certified")</f>
        <v>Not Yet Certified</v>
      </c>
      <c r="R49" s="147" t="s">
        <v>471</v>
      </c>
      <c r="S49" s="147">
        <v>46365</v>
      </c>
      <c r="T49" s="147" t="s">
        <v>58</v>
      </c>
      <c r="U49" s="153">
        <f>IF(S49="Data Not Available","Data Not Available",ROUND((S49-K49)/30.4,))</f>
        <v>25</v>
      </c>
      <c r="V49" s="181" t="s">
        <v>56</v>
      </c>
      <c r="W49" s="143" t="s">
        <v>64</v>
      </c>
      <c r="X49" s="123" t="s">
        <v>56</v>
      </c>
      <c r="Y49" s="123" t="s">
        <v>472</v>
      </c>
      <c r="Z49" s="149" t="s">
        <v>378</v>
      </c>
      <c r="AA49" s="123" t="s">
        <v>372</v>
      </c>
      <c r="AB49" s="178">
        <v>1</v>
      </c>
      <c r="AC49" s="178">
        <v>0</v>
      </c>
      <c r="AD49" s="104">
        <v>1</v>
      </c>
    </row>
    <row r="50" spans="1:228" ht="42.6">
      <c r="A50" s="155" t="s">
        <v>473</v>
      </c>
      <c r="B50" s="91" t="s">
        <v>11</v>
      </c>
      <c r="C50" s="64" t="s">
        <v>474</v>
      </c>
      <c r="D50" s="91" t="s">
        <v>475</v>
      </c>
      <c r="E50" s="91" t="s">
        <v>17</v>
      </c>
      <c r="F50" s="91" t="s">
        <v>277</v>
      </c>
      <c r="G50" s="91" t="s">
        <v>278</v>
      </c>
      <c r="H50" s="156">
        <v>1</v>
      </c>
      <c r="I50" s="91" t="s">
        <v>56</v>
      </c>
      <c r="J50" s="79">
        <v>2875</v>
      </c>
      <c r="K50" s="157">
        <v>44194</v>
      </c>
      <c r="L50" s="156" t="s">
        <v>476</v>
      </c>
      <c r="M50" s="158" t="s">
        <v>17</v>
      </c>
      <c r="N50" s="158">
        <v>45679</v>
      </c>
      <c r="O50" s="159" t="str">
        <f>IF(E50&lt;&gt;"Operational",($K$1-K50)/30.4, E50)</f>
        <v>Operational</v>
      </c>
      <c r="P50" s="160">
        <v>45748</v>
      </c>
      <c r="Q50" s="159">
        <f>IF(E50&lt;&gt;"Pre-Certified",ROUND((N50-K50)/30.4, 0), "Not Yet Certified")</f>
        <v>49</v>
      </c>
      <c r="R50" s="158" t="s">
        <v>477</v>
      </c>
      <c r="S50" s="160">
        <v>45583</v>
      </c>
      <c r="T50" s="158" t="s">
        <v>58</v>
      </c>
      <c r="U50" s="161">
        <f>IF(S50="Data Not Available","Data Not Available",ROUND((S50-K50)/30.4,))</f>
        <v>46</v>
      </c>
      <c r="V50" s="164" t="s">
        <v>56</v>
      </c>
      <c r="W50" s="64" t="s">
        <v>64</v>
      </c>
      <c r="X50" s="91" t="s">
        <v>478</v>
      </c>
      <c r="Y50" s="91" t="s">
        <v>479</v>
      </c>
      <c r="Z50" s="90" t="s">
        <v>480</v>
      </c>
      <c r="AA50" s="91" t="s">
        <v>249</v>
      </c>
      <c r="AB50" s="93">
        <v>1</v>
      </c>
      <c r="AC50" s="93">
        <v>1</v>
      </c>
      <c r="AD50" s="104">
        <v>1</v>
      </c>
    </row>
    <row r="51" spans="1:228" ht="77.849999999999994" customHeight="1">
      <c r="A51" s="155" t="s">
        <v>481</v>
      </c>
      <c r="B51" s="91" t="s">
        <v>12</v>
      </c>
      <c r="C51" s="64" t="s">
        <v>482</v>
      </c>
      <c r="D51" s="91" t="s">
        <v>483</v>
      </c>
      <c r="E51" s="91" t="s">
        <v>17</v>
      </c>
      <c r="F51" s="91" t="s">
        <v>428</v>
      </c>
      <c r="G51" s="91" t="s">
        <v>242</v>
      </c>
      <c r="H51" s="156">
        <v>2</v>
      </c>
      <c r="I51" s="91" t="s">
        <v>56</v>
      </c>
      <c r="J51" s="79">
        <v>1900</v>
      </c>
      <c r="K51" s="157">
        <v>44666</v>
      </c>
      <c r="L51" s="158" t="s">
        <v>484</v>
      </c>
      <c r="M51" s="158" t="s">
        <v>17</v>
      </c>
      <c r="N51" s="158">
        <v>45637</v>
      </c>
      <c r="O51" s="159" t="str">
        <f>IF(E51&lt;&gt;"Operational",($K$1-K51)/30.4, E51)</f>
        <v>Operational</v>
      </c>
      <c r="P51" s="160">
        <v>45639</v>
      </c>
      <c r="Q51" s="159">
        <f>IF(E51&lt;&gt;"Pre-Certified",ROUND((N51-K51)/30.4, 0), "Not Yet Certified")</f>
        <v>32</v>
      </c>
      <c r="R51" s="166" t="s">
        <v>485</v>
      </c>
      <c r="S51" s="158">
        <v>45535</v>
      </c>
      <c r="T51" s="158" t="s">
        <v>58</v>
      </c>
      <c r="U51" s="161">
        <f>IF(S51="Data Not Available","Data Not Available",ROUND((S51-K51)/30.4,))</f>
        <v>29</v>
      </c>
      <c r="V51" s="164" t="s">
        <v>56</v>
      </c>
      <c r="W51" s="64" t="s">
        <v>64</v>
      </c>
      <c r="X51" s="91" t="s">
        <v>454</v>
      </c>
      <c r="Y51" s="91" t="s">
        <v>56</v>
      </c>
      <c r="Z51" s="90" t="s">
        <v>291</v>
      </c>
      <c r="AA51" s="91" t="s">
        <v>249</v>
      </c>
      <c r="AB51" s="93">
        <v>1</v>
      </c>
      <c r="AC51" s="93">
        <v>1</v>
      </c>
      <c r="AD51" s="104">
        <v>1</v>
      </c>
    </row>
    <row r="52" spans="1:228" ht="70.5">
      <c r="A52" s="155" t="s">
        <v>486</v>
      </c>
      <c r="B52" s="91" t="s">
        <v>11</v>
      </c>
      <c r="C52" s="64" t="s">
        <v>487</v>
      </c>
      <c r="D52" s="91" t="s">
        <v>488</v>
      </c>
      <c r="E52" s="91" t="s">
        <v>253</v>
      </c>
      <c r="F52" s="91" t="s">
        <v>254</v>
      </c>
      <c r="G52" s="91" t="s">
        <v>254</v>
      </c>
      <c r="H52" s="156">
        <v>2</v>
      </c>
      <c r="I52" s="91" t="s">
        <v>64</v>
      </c>
      <c r="J52" s="79">
        <v>800</v>
      </c>
      <c r="K52" s="157">
        <v>45733</v>
      </c>
      <c r="L52" s="158" t="s">
        <v>58</v>
      </c>
      <c r="M52" s="158">
        <v>46282</v>
      </c>
      <c r="N52" s="158" t="s">
        <v>255</v>
      </c>
      <c r="O52" s="159">
        <f ca="1">IF(E52&lt;&gt;"Operational",($K$1-K52)/30.4, E52)</f>
        <v>17.335526315789476</v>
      </c>
      <c r="P52" s="160" t="s">
        <v>244</v>
      </c>
      <c r="Q52" s="159" t="str">
        <f>IF(E52&lt;&gt;"Pre-Certified",ROUND((N52-K52)/30.4, 0), "Not Yet Certified")</f>
        <v>Not Yet Certified</v>
      </c>
      <c r="R52" s="156" t="s">
        <v>256</v>
      </c>
      <c r="S52" s="158" t="s">
        <v>376</v>
      </c>
      <c r="T52" s="158" t="s">
        <v>489</v>
      </c>
      <c r="U52" s="163" t="str">
        <f>IF(S52="Data Not Available","Data Not Available",ROUND((S52-K52)/30.4,))</f>
        <v>Data Not Available</v>
      </c>
      <c r="V52" s="162" t="s">
        <v>64</v>
      </c>
      <c r="W52" s="64" t="s">
        <v>56</v>
      </c>
      <c r="X52" s="64" t="s">
        <v>56</v>
      </c>
      <c r="Y52" s="64" t="s">
        <v>56</v>
      </c>
      <c r="Z52" s="90" t="s">
        <v>322</v>
      </c>
      <c r="AA52" s="91" t="s">
        <v>249</v>
      </c>
      <c r="AB52" s="93">
        <v>0</v>
      </c>
      <c r="AC52" s="93">
        <v>0</v>
      </c>
      <c r="AD52" s="104">
        <v>0</v>
      </c>
    </row>
    <row r="53" spans="1:228" s="3" customFormat="1" ht="42.6">
      <c r="A53" s="155" t="s">
        <v>490</v>
      </c>
      <c r="B53" s="91" t="s">
        <v>12</v>
      </c>
      <c r="C53" s="64" t="s">
        <v>491</v>
      </c>
      <c r="D53" s="91" t="s">
        <v>492</v>
      </c>
      <c r="E53" s="91" t="s">
        <v>17</v>
      </c>
      <c r="F53" s="91" t="s">
        <v>428</v>
      </c>
      <c r="G53" s="91" t="s">
        <v>451</v>
      </c>
      <c r="H53" s="156">
        <v>2</v>
      </c>
      <c r="I53" s="91" t="s">
        <v>56</v>
      </c>
      <c r="J53" s="79">
        <v>2000</v>
      </c>
      <c r="K53" s="157">
        <v>44666</v>
      </c>
      <c r="L53" s="158" t="s">
        <v>493</v>
      </c>
      <c r="M53" s="159" t="s">
        <v>17</v>
      </c>
      <c r="N53" s="158">
        <v>45720</v>
      </c>
      <c r="O53" s="159" t="str">
        <f>IF(E53&lt;&gt;"Operational",($K$1-K53)/30.4, E53)</f>
        <v>Operational</v>
      </c>
      <c r="P53" s="160">
        <v>45726</v>
      </c>
      <c r="Q53" s="159">
        <f>IF(E53&lt;&gt;"Pre-Certified",ROUND((N53-K53)/30.4, 0), "Not Yet Certified")</f>
        <v>35</v>
      </c>
      <c r="R53" s="158" t="s">
        <v>494</v>
      </c>
      <c r="S53" s="158">
        <v>45635</v>
      </c>
      <c r="T53" s="158" t="s">
        <v>58</v>
      </c>
      <c r="U53" s="161">
        <f>IF(S53="Data Not Available","Data Not Available",ROUND((S53-K53)/30.4,))</f>
        <v>32</v>
      </c>
      <c r="V53" s="164" t="s">
        <v>56</v>
      </c>
      <c r="W53" s="64" t="s">
        <v>64</v>
      </c>
      <c r="X53" s="91" t="s">
        <v>495</v>
      </c>
      <c r="Y53" s="91" t="s">
        <v>56</v>
      </c>
      <c r="Z53" s="90" t="s">
        <v>496</v>
      </c>
      <c r="AA53" s="91" t="s">
        <v>249</v>
      </c>
      <c r="AB53" s="93">
        <v>1</v>
      </c>
      <c r="AC53" s="93">
        <v>1</v>
      </c>
      <c r="AD53" s="104">
        <v>1</v>
      </c>
    </row>
    <row r="54" spans="1:228" ht="42.6">
      <c r="A54" s="142" t="s">
        <v>497</v>
      </c>
      <c r="B54" s="123" t="s">
        <v>11</v>
      </c>
      <c r="C54" s="143" t="s">
        <v>498</v>
      </c>
      <c r="D54" s="123" t="s">
        <v>499</v>
      </c>
      <c r="E54" s="123" t="s">
        <v>253</v>
      </c>
      <c r="F54" s="123" t="s">
        <v>254</v>
      </c>
      <c r="G54" s="123" t="s">
        <v>254</v>
      </c>
      <c r="H54" s="144">
        <v>2</v>
      </c>
      <c r="I54" s="123" t="s">
        <v>64</v>
      </c>
      <c r="J54" s="145">
        <v>114</v>
      </c>
      <c r="K54" s="146">
        <v>46206</v>
      </c>
      <c r="L54" s="147" t="s">
        <v>58</v>
      </c>
      <c r="M54" s="147">
        <v>46755</v>
      </c>
      <c r="N54" s="147" t="s">
        <v>255</v>
      </c>
      <c r="O54" s="148">
        <f ca="1">IF(E54&lt;&gt;"Operational",($K$1-K54)/30.4, E54)</f>
        <v>1.7763157894736843</v>
      </c>
      <c r="P54" s="152" t="s">
        <v>244</v>
      </c>
      <c r="Q54" s="148" t="str">
        <f>IF(E54&lt;&gt;"Pre-Certified",ROUND((N54-K54)/30.4, 0), "Not Yet Certified")</f>
        <v>Not Yet Certified</v>
      </c>
      <c r="R54" s="147" t="s">
        <v>256</v>
      </c>
      <c r="S54" s="147" t="s">
        <v>376</v>
      </c>
      <c r="T54" s="147" t="s">
        <v>58</v>
      </c>
      <c r="U54" s="153" t="str">
        <f>IF(S54="Data Not Available","Data Not Available",ROUND((S54-K54)/30.4,))</f>
        <v>Data Not Available</v>
      </c>
      <c r="V54" s="154" t="s">
        <v>56</v>
      </c>
      <c r="W54" s="143" t="s">
        <v>56</v>
      </c>
      <c r="X54" s="123" t="s">
        <v>56</v>
      </c>
      <c r="Y54" s="123" t="s">
        <v>56</v>
      </c>
      <c r="Z54" s="149" t="s">
        <v>500</v>
      </c>
      <c r="AA54" s="123" t="s">
        <v>253</v>
      </c>
      <c r="AB54" s="93">
        <v>0</v>
      </c>
      <c r="AC54" s="93">
        <v>0</v>
      </c>
      <c r="AD54" s="104">
        <v>0</v>
      </c>
    </row>
    <row r="55" spans="1:228" s="3" customFormat="1" ht="56.85" customHeight="1">
      <c r="A55" s="155" t="s">
        <v>92</v>
      </c>
      <c r="B55" s="91" t="s">
        <v>12</v>
      </c>
      <c r="C55" s="64" t="s">
        <v>93</v>
      </c>
      <c r="D55" s="91" t="s">
        <v>94</v>
      </c>
      <c r="E55" s="64" t="s">
        <v>17</v>
      </c>
      <c r="F55" s="64" t="s">
        <v>73</v>
      </c>
      <c r="G55" s="91" t="s">
        <v>73</v>
      </c>
      <c r="H55" s="156">
        <v>1</v>
      </c>
      <c r="I55" s="91" t="s">
        <v>56</v>
      </c>
      <c r="J55" s="79">
        <v>2502</v>
      </c>
      <c r="K55" s="157">
        <v>43958</v>
      </c>
      <c r="L55" s="158">
        <v>44552</v>
      </c>
      <c r="M55" s="159" t="s">
        <v>17</v>
      </c>
      <c r="N55" s="158">
        <v>44238</v>
      </c>
      <c r="O55" s="159" t="str">
        <f>IF(E55&lt;&gt;"Operational",($K$1-K55)/30.4, E55)</f>
        <v>Operational</v>
      </c>
      <c r="P55" s="160">
        <v>44256</v>
      </c>
      <c r="Q55" s="159">
        <f>IF(E55&lt;&gt;"Pre-Certified",ROUND((N55-K55)/30.4, 0), "Not Yet Certified")</f>
        <v>9</v>
      </c>
      <c r="R55" s="158" t="s">
        <v>501</v>
      </c>
      <c r="S55" s="158">
        <v>44908</v>
      </c>
      <c r="T55" s="158" t="s">
        <v>58</v>
      </c>
      <c r="U55" s="161">
        <f>IF(S55="Data Not Available","Data Not Available",ROUND((S55-K55)/30.4,))</f>
        <v>31</v>
      </c>
      <c r="V55" s="164" t="s">
        <v>56</v>
      </c>
      <c r="W55" s="64" t="s">
        <v>56</v>
      </c>
      <c r="X55" s="91" t="s">
        <v>56</v>
      </c>
      <c r="Y55" s="91" t="s">
        <v>56</v>
      </c>
      <c r="Z55" s="90" t="s">
        <v>413</v>
      </c>
      <c r="AA55" s="91" t="s">
        <v>249</v>
      </c>
      <c r="AB55" s="91">
        <v>1</v>
      </c>
      <c r="AC55" s="91">
        <v>0</v>
      </c>
      <c r="AD55" s="104">
        <v>1</v>
      </c>
    </row>
    <row r="56" spans="1:228" ht="58.35" customHeight="1">
      <c r="A56" s="155" t="s">
        <v>502</v>
      </c>
      <c r="B56" s="91" t="s">
        <v>11</v>
      </c>
      <c r="C56" s="64" t="s">
        <v>503</v>
      </c>
      <c r="D56" s="91" t="s">
        <v>504</v>
      </c>
      <c r="E56" s="91" t="s">
        <v>17</v>
      </c>
      <c r="F56" s="91" t="s">
        <v>62</v>
      </c>
      <c r="G56" s="91" t="s">
        <v>242</v>
      </c>
      <c r="H56" s="156">
        <v>2</v>
      </c>
      <c r="I56" s="91" t="s">
        <v>56</v>
      </c>
      <c r="J56" s="79">
        <v>2250</v>
      </c>
      <c r="K56" s="157">
        <v>44666</v>
      </c>
      <c r="L56" s="156" t="s">
        <v>505</v>
      </c>
      <c r="M56" s="159" t="s">
        <v>17</v>
      </c>
      <c r="N56" s="114">
        <v>45595</v>
      </c>
      <c r="O56" s="159" t="str">
        <f>IF(E56&lt;&gt;"Operational",($K$1-K56)/30.4, E56)</f>
        <v>Operational</v>
      </c>
      <c r="P56" s="160">
        <v>45681</v>
      </c>
      <c r="Q56" s="159">
        <f>IF(E56&lt;&gt;"Pre-Certified",ROUND((N56-K56)/30.4, 0), "Not Yet Certified")</f>
        <v>31</v>
      </c>
      <c r="R56" s="156" t="s">
        <v>506</v>
      </c>
      <c r="S56" s="165">
        <v>45548</v>
      </c>
      <c r="T56" s="158" t="s">
        <v>58</v>
      </c>
      <c r="U56" s="161">
        <f>IF(S56="Data Not Available","Data Not Available",ROUND((S56-K56)/30.4,))</f>
        <v>29</v>
      </c>
      <c r="V56" s="164" t="s">
        <v>56</v>
      </c>
      <c r="W56" s="64" t="s">
        <v>64</v>
      </c>
      <c r="X56" s="91" t="s">
        <v>507</v>
      </c>
      <c r="Y56" s="91" t="s">
        <v>508</v>
      </c>
      <c r="Z56" s="90" t="s">
        <v>363</v>
      </c>
      <c r="AA56" s="91" t="s">
        <v>249</v>
      </c>
      <c r="AB56" s="93">
        <v>1</v>
      </c>
      <c r="AC56" s="93">
        <v>1</v>
      </c>
      <c r="AD56" s="104">
        <v>1</v>
      </c>
    </row>
    <row r="57" spans="1:228" ht="98.45">
      <c r="A57" s="155" t="s">
        <v>95</v>
      </c>
      <c r="B57" s="91" t="s">
        <v>11</v>
      </c>
      <c r="C57" s="64" t="s">
        <v>96</v>
      </c>
      <c r="D57" s="91" t="s">
        <v>97</v>
      </c>
      <c r="E57" s="64" t="s">
        <v>17</v>
      </c>
      <c r="F57" s="91" t="s">
        <v>98</v>
      </c>
      <c r="G57" s="91" t="s">
        <v>99</v>
      </c>
      <c r="H57" s="156">
        <v>1</v>
      </c>
      <c r="I57" s="91" t="s">
        <v>64</v>
      </c>
      <c r="J57" s="79">
        <v>129.6</v>
      </c>
      <c r="K57" s="157">
        <v>44140</v>
      </c>
      <c r="L57" s="158">
        <v>44684</v>
      </c>
      <c r="M57" s="159" t="s">
        <v>17</v>
      </c>
      <c r="N57" s="158">
        <v>44461</v>
      </c>
      <c r="O57" s="159" t="str">
        <f>IF(E57&lt;&gt;"Operational",($K$1-K57)/30.4, E57)</f>
        <v>Operational</v>
      </c>
      <c r="P57" s="160">
        <v>44634</v>
      </c>
      <c r="Q57" s="159">
        <f>IF(E57&lt;&gt;"Pre-Certified",ROUND((N57-K57)/30.4, 0), "Not Yet Certified")</f>
        <v>11</v>
      </c>
      <c r="R57" s="156" t="s">
        <v>256</v>
      </c>
      <c r="S57" s="160">
        <v>44407</v>
      </c>
      <c r="T57" s="158" t="s">
        <v>58</v>
      </c>
      <c r="U57" s="161">
        <f>IF(S57="Data Not Available","Data Not Available",ROUND((S57-K57)/30.4,))</f>
        <v>9</v>
      </c>
      <c r="V57" s="164" t="s">
        <v>56</v>
      </c>
      <c r="W57" s="64" t="s">
        <v>56</v>
      </c>
      <c r="X57" s="91" t="s">
        <v>56</v>
      </c>
      <c r="Y57" s="91" t="s">
        <v>56</v>
      </c>
      <c r="Z57" s="90" t="s">
        <v>509</v>
      </c>
      <c r="AA57" s="91" t="s">
        <v>249</v>
      </c>
      <c r="AB57" s="91">
        <v>1</v>
      </c>
      <c r="AC57" s="91">
        <v>0</v>
      </c>
      <c r="AD57" s="104">
        <v>0</v>
      </c>
    </row>
    <row r="58" spans="1:228" ht="51.6" customHeight="1">
      <c r="A58" s="155" t="s">
        <v>510</v>
      </c>
      <c r="B58" s="91" t="s">
        <v>11</v>
      </c>
      <c r="C58" s="64" t="s">
        <v>511</v>
      </c>
      <c r="D58" s="91" t="s">
        <v>512</v>
      </c>
      <c r="E58" s="91" t="s">
        <v>253</v>
      </c>
      <c r="F58" s="91" t="s">
        <v>254</v>
      </c>
      <c r="G58" s="91" t="s">
        <v>254</v>
      </c>
      <c r="H58" s="156">
        <v>2</v>
      </c>
      <c r="I58" s="91" t="s">
        <v>64</v>
      </c>
      <c r="J58" s="79">
        <v>1250</v>
      </c>
      <c r="K58" s="157">
        <v>45878</v>
      </c>
      <c r="L58" s="158" t="s">
        <v>58</v>
      </c>
      <c r="M58" s="158">
        <v>46427</v>
      </c>
      <c r="N58" s="158" t="s">
        <v>255</v>
      </c>
      <c r="O58" s="159">
        <f ca="1">IF(E58&lt;&gt;"Operational",($K$1-K58)/30.4, E58)</f>
        <v>12.565789473684211</v>
      </c>
      <c r="P58" s="160" t="s">
        <v>244</v>
      </c>
      <c r="Q58" s="159" t="str">
        <f>IF(E58&lt;&gt;"Pre-Certified",ROUND((N58-K58)/30.4, 0), "Not Yet Certified")</f>
        <v>Not Yet Certified</v>
      </c>
      <c r="R58" s="158" t="s">
        <v>256</v>
      </c>
      <c r="S58" s="158">
        <v>46447</v>
      </c>
      <c r="T58" s="158" t="s">
        <v>58</v>
      </c>
      <c r="U58" s="161" t="s">
        <v>256</v>
      </c>
      <c r="V58" s="162" t="s">
        <v>56</v>
      </c>
      <c r="W58" s="64" t="s">
        <v>56</v>
      </c>
      <c r="X58" s="91" t="s">
        <v>56</v>
      </c>
      <c r="Y58" s="91" t="s">
        <v>56</v>
      </c>
      <c r="Z58" s="90" t="s">
        <v>513</v>
      </c>
      <c r="AA58" s="91" t="s">
        <v>249</v>
      </c>
      <c r="AB58" s="121">
        <v>0</v>
      </c>
      <c r="AC58" s="121">
        <v>0</v>
      </c>
      <c r="AD58" s="104">
        <v>0</v>
      </c>
    </row>
    <row r="59" spans="1:228" ht="46.5" customHeight="1">
      <c r="A59" s="155" t="s">
        <v>514</v>
      </c>
      <c r="B59" s="91" t="s">
        <v>11</v>
      </c>
      <c r="C59" s="64" t="s">
        <v>515</v>
      </c>
      <c r="D59" s="91" t="s">
        <v>516</v>
      </c>
      <c r="E59" s="91" t="s">
        <v>253</v>
      </c>
      <c r="F59" s="91" t="s">
        <v>254</v>
      </c>
      <c r="G59" s="91" t="s">
        <v>254</v>
      </c>
      <c r="H59" s="156">
        <v>2</v>
      </c>
      <c r="I59" s="91" t="s">
        <v>64</v>
      </c>
      <c r="J59" s="79">
        <v>2250</v>
      </c>
      <c r="K59" s="157">
        <v>45878</v>
      </c>
      <c r="L59" s="158" t="s">
        <v>58</v>
      </c>
      <c r="M59" s="158">
        <v>46427</v>
      </c>
      <c r="N59" s="158" t="s">
        <v>255</v>
      </c>
      <c r="O59" s="159">
        <f ca="1">IF(E59&lt;&gt;"Operational",($K$1-K59)/30.4, E59)</f>
        <v>12.565789473684211</v>
      </c>
      <c r="P59" s="160" t="s">
        <v>244</v>
      </c>
      <c r="Q59" s="159" t="str">
        <f>IF(E59&lt;&gt;"Pre-Certified",ROUND((N59-K59)/30.4, 0), "Not Yet Certified")</f>
        <v>Not Yet Certified</v>
      </c>
      <c r="R59" s="158" t="s">
        <v>256</v>
      </c>
      <c r="S59" s="158">
        <v>46478</v>
      </c>
      <c r="T59" s="158" t="s">
        <v>58</v>
      </c>
      <c r="U59" s="161" t="s">
        <v>256</v>
      </c>
      <c r="V59" s="162" t="s">
        <v>56</v>
      </c>
      <c r="W59" s="64" t="s">
        <v>56</v>
      </c>
      <c r="X59" s="91" t="s">
        <v>56</v>
      </c>
      <c r="Y59" s="91" t="s">
        <v>56</v>
      </c>
      <c r="Z59" s="90" t="s">
        <v>513</v>
      </c>
      <c r="AA59" s="91" t="s">
        <v>249</v>
      </c>
      <c r="AB59" s="121">
        <v>0</v>
      </c>
      <c r="AC59" s="121">
        <v>0</v>
      </c>
      <c r="AD59" s="104">
        <v>0</v>
      </c>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row>
    <row r="60" spans="1:228" s="3" customFormat="1" ht="69.599999999999994" customHeight="1">
      <c r="A60" s="155" t="s">
        <v>517</v>
      </c>
      <c r="B60" s="91" t="s">
        <v>11</v>
      </c>
      <c r="C60" s="64" t="s">
        <v>518</v>
      </c>
      <c r="D60" s="91" t="s">
        <v>519</v>
      </c>
      <c r="E60" s="91" t="s">
        <v>17</v>
      </c>
      <c r="F60" s="91" t="s">
        <v>520</v>
      </c>
      <c r="G60" s="91" t="s">
        <v>470</v>
      </c>
      <c r="H60" s="156">
        <v>2</v>
      </c>
      <c r="I60" s="91" t="s">
        <v>56</v>
      </c>
      <c r="J60" s="79">
        <v>999.99</v>
      </c>
      <c r="K60" s="157">
        <v>44666</v>
      </c>
      <c r="L60" s="158" t="s">
        <v>521</v>
      </c>
      <c r="M60" s="158" t="s">
        <v>17</v>
      </c>
      <c r="N60" s="158">
        <v>45889</v>
      </c>
      <c r="O60" s="159" t="str">
        <f>IF(E60&lt;&gt;"Operational",($K$1-K60)/30.4, E60)</f>
        <v>Operational</v>
      </c>
      <c r="P60" s="160">
        <v>46034</v>
      </c>
      <c r="Q60" s="159">
        <f>IF(E60&lt;&gt;"Pre-Certified",ROUND((N60-K60)/30.4, 0), "Not Yet Certified")</f>
        <v>40</v>
      </c>
      <c r="R60" s="156" t="s">
        <v>522</v>
      </c>
      <c r="S60" s="160">
        <v>45786</v>
      </c>
      <c r="T60" s="158" t="s">
        <v>58</v>
      </c>
      <c r="U60" s="161">
        <f>IF(S60="Data Not Available","Data Not Available",ROUND((S60-K60)/30.4,))</f>
        <v>37</v>
      </c>
      <c r="V60" s="164" t="s">
        <v>56</v>
      </c>
      <c r="W60" s="64" t="s">
        <v>64</v>
      </c>
      <c r="X60" s="91" t="s">
        <v>56</v>
      </c>
      <c r="Y60" s="91" t="s">
        <v>523</v>
      </c>
      <c r="Z60" s="90" t="s">
        <v>524</v>
      </c>
      <c r="AA60" s="91" t="s">
        <v>249</v>
      </c>
      <c r="AB60" s="121">
        <v>1</v>
      </c>
      <c r="AC60" s="140">
        <v>0</v>
      </c>
      <c r="AD60" s="104">
        <v>1</v>
      </c>
    </row>
    <row r="61" spans="1:228" s="3" customFormat="1" ht="84.95" customHeight="1">
      <c r="A61" s="155" t="s">
        <v>525</v>
      </c>
      <c r="B61" s="91" t="s">
        <v>11</v>
      </c>
      <c r="C61" s="64" t="s">
        <v>526</v>
      </c>
      <c r="D61" s="91" t="s">
        <v>527</v>
      </c>
      <c r="E61" s="91" t="s">
        <v>17</v>
      </c>
      <c r="F61" s="91" t="s">
        <v>306</v>
      </c>
      <c r="G61" s="91" t="s">
        <v>306</v>
      </c>
      <c r="H61" s="156">
        <v>1</v>
      </c>
      <c r="I61" s="91" t="s">
        <v>56</v>
      </c>
      <c r="J61" s="79">
        <v>1980</v>
      </c>
      <c r="K61" s="157">
        <v>43901</v>
      </c>
      <c r="L61" s="156" t="s">
        <v>528</v>
      </c>
      <c r="M61" s="158" t="s">
        <v>17</v>
      </c>
      <c r="N61" s="158">
        <v>45776</v>
      </c>
      <c r="O61" s="159" t="str">
        <f>IF(E61&lt;&gt;"Operational",($K$1-K61)/30.4, E61)</f>
        <v>Operational</v>
      </c>
      <c r="P61" s="160">
        <v>46000</v>
      </c>
      <c r="Q61" s="159">
        <f>IF(E61&lt;&gt;"Pre-Certified",ROUND((N61-K61)/30.4, 0), "Not Yet Certified")</f>
        <v>62</v>
      </c>
      <c r="R61" s="158" t="s">
        <v>529</v>
      </c>
      <c r="S61" s="160">
        <v>45930</v>
      </c>
      <c r="T61" s="158" t="s">
        <v>58</v>
      </c>
      <c r="U61" s="161">
        <f>IF(S61="Data Not Available","Data Not Available",ROUND((S61-K61)/30.4,))</f>
        <v>67</v>
      </c>
      <c r="V61" s="164" t="s">
        <v>56</v>
      </c>
      <c r="W61" s="64" t="s">
        <v>56</v>
      </c>
      <c r="X61" s="91" t="s">
        <v>530</v>
      </c>
      <c r="Y61" s="91" t="s">
        <v>531</v>
      </c>
      <c r="Z61" s="90" t="s">
        <v>532</v>
      </c>
      <c r="AA61" s="91" t="s">
        <v>249</v>
      </c>
      <c r="AB61" s="121">
        <v>1</v>
      </c>
      <c r="AC61" s="121">
        <v>1</v>
      </c>
      <c r="AD61" s="104">
        <v>1</v>
      </c>
    </row>
    <row r="62" spans="1:228" ht="48.6" customHeight="1">
      <c r="A62" s="155" t="s">
        <v>533</v>
      </c>
      <c r="B62" s="91" t="s">
        <v>11</v>
      </c>
      <c r="C62" s="64" t="s">
        <v>534</v>
      </c>
      <c r="D62" s="91" t="s">
        <v>535</v>
      </c>
      <c r="E62" s="91" t="s">
        <v>17</v>
      </c>
      <c r="F62" s="91" t="s">
        <v>306</v>
      </c>
      <c r="G62" s="91" t="s">
        <v>306</v>
      </c>
      <c r="H62" s="156">
        <v>1</v>
      </c>
      <c r="I62" s="91" t="s">
        <v>56</v>
      </c>
      <c r="J62" s="79">
        <v>2990</v>
      </c>
      <c r="K62" s="157">
        <v>43948</v>
      </c>
      <c r="L62" s="156" t="s">
        <v>536</v>
      </c>
      <c r="M62" s="158" t="s">
        <v>17</v>
      </c>
      <c r="N62" s="158">
        <v>45776</v>
      </c>
      <c r="O62" s="159" t="str">
        <f>IF(E62&lt;&gt;"Operational",($K$1-K62)/30.4, E62)</f>
        <v>Operational</v>
      </c>
      <c r="P62" s="160">
        <v>46000</v>
      </c>
      <c r="Q62" s="159">
        <f>IF(E62&lt;&gt;"Pre-Certified",ROUND((N62-K62)/30.4, 0), "Not Yet Certified")</f>
        <v>60</v>
      </c>
      <c r="R62" s="158" t="s">
        <v>537</v>
      </c>
      <c r="S62" s="158">
        <v>45930</v>
      </c>
      <c r="T62" s="158" t="s">
        <v>58</v>
      </c>
      <c r="U62" s="161">
        <f>IF(S62="Data Not Available","Data Not Available",ROUND((S62-K62)/30.4,))</f>
        <v>65</v>
      </c>
      <c r="V62" s="164" t="s">
        <v>56</v>
      </c>
      <c r="W62" s="64" t="s">
        <v>56</v>
      </c>
      <c r="X62" s="91" t="s">
        <v>530</v>
      </c>
      <c r="Y62" s="91" t="s">
        <v>538</v>
      </c>
      <c r="Z62" s="90" t="s">
        <v>532</v>
      </c>
      <c r="AA62" s="91" t="s">
        <v>249</v>
      </c>
      <c r="AB62" s="121">
        <v>1</v>
      </c>
      <c r="AC62" s="121">
        <v>1</v>
      </c>
      <c r="AD62" s="104">
        <v>1</v>
      </c>
    </row>
    <row r="63" spans="1:228" s="3" customFormat="1" ht="29.1">
      <c r="A63" s="155" t="s">
        <v>539</v>
      </c>
      <c r="B63" s="91" t="s">
        <v>11</v>
      </c>
      <c r="C63" s="64" t="s">
        <v>540</v>
      </c>
      <c r="D63" s="91" t="s">
        <v>541</v>
      </c>
      <c r="E63" s="91" t="s">
        <v>17</v>
      </c>
      <c r="F63" s="91" t="s">
        <v>62</v>
      </c>
      <c r="G63" s="91" t="s">
        <v>242</v>
      </c>
      <c r="H63" s="156">
        <v>1</v>
      </c>
      <c r="I63" s="91" t="s">
        <v>56</v>
      </c>
      <c r="J63" s="79">
        <v>1400</v>
      </c>
      <c r="K63" s="157">
        <v>44194</v>
      </c>
      <c r="L63" s="156" t="s">
        <v>542</v>
      </c>
      <c r="M63" s="167" t="s">
        <v>17</v>
      </c>
      <c r="N63" s="158">
        <v>45217</v>
      </c>
      <c r="O63" s="159" t="str">
        <f>IF(E63&lt;&gt;"Operational",($K$1-K63)/30.4, E63)</f>
        <v>Operational</v>
      </c>
      <c r="P63" s="160">
        <v>45678</v>
      </c>
      <c r="Q63" s="159">
        <f>IF(E63&lt;&gt;"Pre-Certified",ROUND((N63-K63)/30.4, 0), "Not Yet Certified")</f>
        <v>34</v>
      </c>
      <c r="R63" s="156" t="s">
        <v>543</v>
      </c>
      <c r="S63" s="165">
        <v>45476</v>
      </c>
      <c r="T63" s="158" t="s">
        <v>58</v>
      </c>
      <c r="U63" s="161">
        <f>IF(S63="Data Not Available","Data Not Available",ROUND((S63-K63)/30.4,))</f>
        <v>42</v>
      </c>
      <c r="V63" s="164" t="s">
        <v>56</v>
      </c>
      <c r="W63" s="64" t="s">
        <v>64</v>
      </c>
      <c r="X63" s="91" t="s">
        <v>289</v>
      </c>
      <c r="Y63" s="91" t="s">
        <v>544</v>
      </c>
      <c r="Z63" s="90" t="s">
        <v>545</v>
      </c>
      <c r="AA63" s="91" t="s">
        <v>249</v>
      </c>
      <c r="AB63" s="121">
        <v>1</v>
      </c>
      <c r="AC63" s="121">
        <v>1</v>
      </c>
      <c r="AD63" s="104">
        <v>1</v>
      </c>
    </row>
    <row r="64" spans="1:228" s="3" customFormat="1" ht="50.45" customHeight="1">
      <c r="A64" s="155" t="s">
        <v>546</v>
      </c>
      <c r="B64" s="91" t="s">
        <v>11</v>
      </c>
      <c r="C64" s="64" t="s">
        <v>547</v>
      </c>
      <c r="D64" s="91" t="s">
        <v>548</v>
      </c>
      <c r="E64" s="91" t="s">
        <v>253</v>
      </c>
      <c r="F64" s="91" t="s">
        <v>254</v>
      </c>
      <c r="G64" s="91" t="s">
        <v>254</v>
      </c>
      <c r="H64" s="156">
        <v>2</v>
      </c>
      <c r="I64" s="91" t="s">
        <v>64</v>
      </c>
      <c r="J64" s="79">
        <v>300</v>
      </c>
      <c r="K64" s="157">
        <v>45913</v>
      </c>
      <c r="L64" s="158" t="s">
        <v>58</v>
      </c>
      <c r="M64" s="158">
        <v>46459</v>
      </c>
      <c r="N64" s="158" t="s">
        <v>255</v>
      </c>
      <c r="O64" s="159">
        <f ca="1">IF(E64&lt;&gt;"Operational",($K$1-K64)/30.4, E64)</f>
        <v>11.414473684210527</v>
      </c>
      <c r="P64" s="160" t="s">
        <v>244</v>
      </c>
      <c r="Q64" s="159" t="str">
        <f>IF(E64&lt;&gt;"Pre-Certified",ROUND((N64-K64)/30.4, 0), "Not Yet Certified")</f>
        <v>Not Yet Certified</v>
      </c>
      <c r="R64" s="158" t="s">
        <v>549</v>
      </c>
      <c r="S64" s="158">
        <v>46265</v>
      </c>
      <c r="T64" s="158" t="s">
        <v>58</v>
      </c>
      <c r="U64" s="161" t="s">
        <v>256</v>
      </c>
      <c r="V64" s="162" t="s">
        <v>56</v>
      </c>
      <c r="W64" s="64" t="s">
        <v>56</v>
      </c>
      <c r="X64" s="91" t="s">
        <v>56</v>
      </c>
      <c r="Y64" s="91" t="s">
        <v>56</v>
      </c>
      <c r="Z64" s="90" t="s">
        <v>257</v>
      </c>
      <c r="AA64" s="91" t="s">
        <v>249</v>
      </c>
      <c r="AB64" s="121">
        <v>0</v>
      </c>
      <c r="AC64" s="121">
        <v>0</v>
      </c>
      <c r="AD64" s="104">
        <v>0</v>
      </c>
    </row>
    <row r="65" spans="1:30" ht="28.5">
      <c r="A65" s="155" t="s">
        <v>100</v>
      </c>
      <c r="B65" s="91" t="s">
        <v>12</v>
      </c>
      <c r="C65" s="64" t="s">
        <v>101</v>
      </c>
      <c r="D65" s="91" t="s">
        <v>102</v>
      </c>
      <c r="E65" s="64" t="s">
        <v>17</v>
      </c>
      <c r="F65" s="64" t="s">
        <v>62</v>
      </c>
      <c r="G65" s="91" t="s">
        <v>62</v>
      </c>
      <c r="H65" s="156">
        <v>1</v>
      </c>
      <c r="I65" s="91" t="s">
        <v>56</v>
      </c>
      <c r="J65" s="79">
        <v>2200</v>
      </c>
      <c r="K65" s="157">
        <v>43903</v>
      </c>
      <c r="L65" s="158">
        <v>44450</v>
      </c>
      <c r="M65" s="159" t="s">
        <v>17</v>
      </c>
      <c r="N65" s="158">
        <v>44475</v>
      </c>
      <c r="O65" s="159" t="str">
        <f>IF(E65&lt;&gt;"Operational",($K$1-K65)/30.4, E65)</f>
        <v>Operational</v>
      </c>
      <c r="P65" s="160">
        <v>44488</v>
      </c>
      <c r="Q65" s="159">
        <f>IF(E65&lt;&gt;"Pre-Certified",ROUND((N65-K65)/30.4, 0), "Not Yet Certified")</f>
        <v>19</v>
      </c>
      <c r="R65" s="158" t="s">
        <v>550</v>
      </c>
      <c r="S65" s="158">
        <v>44908</v>
      </c>
      <c r="T65" s="158" t="s">
        <v>58</v>
      </c>
      <c r="U65" s="161">
        <f>IF(S65="Data Not Available","Data Not Available",ROUND((S65-K65)/30.4,))</f>
        <v>33</v>
      </c>
      <c r="V65" s="164" t="s">
        <v>56</v>
      </c>
      <c r="W65" s="64" t="s">
        <v>56</v>
      </c>
      <c r="X65" s="91" t="s">
        <v>56</v>
      </c>
      <c r="Y65" s="91" t="s">
        <v>56</v>
      </c>
      <c r="Z65" s="90" t="s">
        <v>551</v>
      </c>
      <c r="AA65" s="91" t="s">
        <v>249</v>
      </c>
      <c r="AB65" s="170">
        <v>1</v>
      </c>
      <c r="AC65" s="170">
        <v>0</v>
      </c>
      <c r="AD65" s="104">
        <v>1</v>
      </c>
    </row>
    <row r="66" spans="1:30" ht="29.85" customHeight="1">
      <c r="A66" s="142" t="s">
        <v>552</v>
      </c>
      <c r="B66" s="123" t="s">
        <v>11</v>
      </c>
      <c r="C66" s="143" t="s">
        <v>553</v>
      </c>
      <c r="D66" s="123" t="s">
        <v>554</v>
      </c>
      <c r="E66" s="123" t="s">
        <v>253</v>
      </c>
      <c r="F66" s="123" t="s">
        <v>299</v>
      </c>
      <c r="G66" s="123" t="s">
        <v>269</v>
      </c>
      <c r="H66" s="144">
        <v>2</v>
      </c>
      <c r="I66" s="123" t="s">
        <v>64</v>
      </c>
      <c r="J66" s="123">
        <v>875</v>
      </c>
      <c r="K66" s="146">
        <v>45619</v>
      </c>
      <c r="L66" s="147">
        <v>46165</v>
      </c>
      <c r="M66" s="147">
        <v>46530</v>
      </c>
      <c r="N66" s="144" t="s">
        <v>255</v>
      </c>
      <c r="O66" s="148">
        <f ca="1">IF(E66&lt;&gt;"Operational",($K$1-K66)/30.4, E66)</f>
        <v>21.085526315789476</v>
      </c>
      <c r="P66" s="148" t="s">
        <v>244</v>
      </c>
      <c r="Q66" s="148" t="str">
        <f>IF(E66&lt;&gt;"Pre-Certified",ROUND((N66-K66)/30.4, 0), "Not Yet Certified")</f>
        <v>Not Yet Certified</v>
      </c>
      <c r="R66" s="147" t="s">
        <v>555</v>
      </c>
      <c r="S66" s="152">
        <v>46699</v>
      </c>
      <c r="T66" s="147" t="s">
        <v>58</v>
      </c>
      <c r="U66" s="153">
        <f>IF(S66="Data Not Available","Data Not Available",ROUND((S66-K66)/30.4,))</f>
        <v>36</v>
      </c>
      <c r="V66" s="168" t="s">
        <v>56</v>
      </c>
      <c r="W66" s="143" t="s">
        <v>64</v>
      </c>
      <c r="X66" s="123" t="s">
        <v>556</v>
      </c>
      <c r="Y66" s="123" t="s">
        <v>557</v>
      </c>
      <c r="Z66" s="180" t="s">
        <v>558</v>
      </c>
      <c r="AA66" s="123" t="s">
        <v>340</v>
      </c>
      <c r="AB66" s="178">
        <v>1</v>
      </c>
      <c r="AC66" s="94">
        <v>1</v>
      </c>
      <c r="AD66" s="104">
        <v>1</v>
      </c>
    </row>
    <row r="67" spans="1:30" s="3" customFormat="1" ht="29.45" customHeight="1">
      <c r="A67" s="155" t="s">
        <v>103</v>
      </c>
      <c r="B67" s="91" t="s">
        <v>12</v>
      </c>
      <c r="C67" s="64" t="s">
        <v>104</v>
      </c>
      <c r="D67" s="91" t="s">
        <v>105</v>
      </c>
      <c r="E67" s="64" t="s">
        <v>17</v>
      </c>
      <c r="F67" s="64" t="s">
        <v>73</v>
      </c>
      <c r="G67" s="91" t="s">
        <v>73</v>
      </c>
      <c r="H67" s="156">
        <v>2</v>
      </c>
      <c r="I67" s="91" t="s">
        <v>56</v>
      </c>
      <c r="J67" s="79">
        <v>1998</v>
      </c>
      <c r="K67" s="157">
        <v>44672</v>
      </c>
      <c r="L67" s="158">
        <v>45220</v>
      </c>
      <c r="M67" s="159" t="s">
        <v>17</v>
      </c>
      <c r="N67" s="158">
        <v>44909</v>
      </c>
      <c r="O67" s="159" t="str">
        <f>IF(E67&lt;&gt;"Operational",($K$1-K67)/30.4, E67)</f>
        <v>Operational</v>
      </c>
      <c r="P67" s="160">
        <v>44958</v>
      </c>
      <c r="Q67" s="159">
        <f>IF(E67&lt;&gt;"Pre-Certified",ROUND((N67-K67)/30.4, 0), "Not Yet Certified")</f>
        <v>8</v>
      </c>
      <c r="R67" s="158">
        <v>43977</v>
      </c>
      <c r="S67" s="158">
        <v>44908</v>
      </c>
      <c r="T67" s="158" t="s">
        <v>58</v>
      </c>
      <c r="U67" s="161">
        <f>IF(S67="Data Not Available","Data Not Available",ROUND((S67-K67)/30.4,))</f>
        <v>8</v>
      </c>
      <c r="V67" s="164" t="s">
        <v>56</v>
      </c>
      <c r="W67" s="64" t="s">
        <v>56</v>
      </c>
      <c r="X67" s="91" t="s">
        <v>56</v>
      </c>
      <c r="Y67" s="91" t="s">
        <v>56</v>
      </c>
      <c r="Z67" s="90" t="s">
        <v>355</v>
      </c>
      <c r="AA67" s="91" t="s">
        <v>249</v>
      </c>
      <c r="AB67" s="170">
        <v>1</v>
      </c>
      <c r="AC67" s="170">
        <v>0</v>
      </c>
      <c r="AD67" s="104">
        <v>1</v>
      </c>
    </row>
    <row r="68" spans="1:30" s="3" customFormat="1" ht="42.6">
      <c r="A68" s="155" t="s">
        <v>559</v>
      </c>
      <c r="B68" s="91" t="s">
        <v>12</v>
      </c>
      <c r="C68" s="64" t="s">
        <v>560</v>
      </c>
      <c r="D68" s="91" t="s">
        <v>561</v>
      </c>
      <c r="E68" s="91" t="s">
        <v>17</v>
      </c>
      <c r="F68" s="91" t="s">
        <v>54</v>
      </c>
      <c r="G68" s="91" t="s">
        <v>269</v>
      </c>
      <c r="H68" s="156">
        <v>2</v>
      </c>
      <c r="I68" s="91" t="s">
        <v>56</v>
      </c>
      <c r="J68" s="79">
        <v>2250</v>
      </c>
      <c r="K68" s="157">
        <v>45190</v>
      </c>
      <c r="L68" s="157">
        <v>45741</v>
      </c>
      <c r="M68" s="158" t="s">
        <v>17</v>
      </c>
      <c r="N68" s="158">
        <v>46016</v>
      </c>
      <c r="O68" s="159" t="str">
        <f>IF(E68&lt;&gt;"Operational",($K$1-K68)/30.4, E68)</f>
        <v>Operational</v>
      </c>
      <c r="P68" s="160">
        <v>46023</v>
      </c>
      <c r="Q68" s="159">
        <f>IF(E68&lt;&gt;"Pre-Certified",ROUND((N68-K68)/30.4, 0), "Not Yet Certified")</f>
        <v>27</v>
      </c>
      <c r="R68" s="158" t="s">
        <v>256</v>
      </c>
      <c r="S68" s="158">
        <v>46003</v>
      </c>
      <c r="T68" s="158" t="s">
        <v>58</v>
      </c>
      <c r="U68" s="161">
        <f>IF(S68="Data Not Available","Data Not Available",ROUND((S68-K68)/30.4,))</f>
        <v>27</v>
      </c>
      <c r="V68" s="164" t="s">
        <v>56</v>
      </c>
      <c r="W68" s="64" t="s">
        <v>64</v>
      </c>
      <c r="X68" s="91" t="s">
        <v>56</v>
      </c>
      <c r="Y68" s="91" t="s">
        <v>56</v>
      </c>
      <c r="Z68" s="90" t="s">
        <v>273</v>
      </c>
      <c r="AA68" s="91" t="s">
        <v>249</v>
      </c>
      <c r="AB68" s="90">
        <v>1</v>
      </c>
      <c r="AC68" s="140">
        <v>0</v>
      </c>
      <c r="AD68" s="104">
        <v>0</v>
      </c>
    </row>
    <row r="69" spans="1:30" ht="29.45" customHeight="1">
      <c r="A69" s="155" t="s">
        <v>562</v>
      </c>
      <c r="B69" s="91" t="s">
        <v>12</v>
      </c>
      <c r="C69" s="64" t="s">
        <v>563</v>
      </c>
      <c r="D69" s="91" t="s">
        <v>564</v>
      </c>
      <c r="E69" s="91" t="s">
        <v>253</v>
      </c>
      <c r="F69" s="91" t="s">
        <v>99</v>
      </c>
      <c r="G69" s="91" t="s">
        <v>99</v>
      </c>
      <c r="H69" s="156">
        <v>2</v>
      </c>
      <c r="I69" s="91" t="s">
        <v>64</v>
      </c>
      <c r="J69" s="79">
        <v>720</v>
      </c>
      <c r="K69" s="157">
        <v>45559</v>
      </c>
      <c r="L69" s="157">
        <v>46105</v>
      </c>
      <c r="M69" s="157">
        <v>46289</v>
      </c>
      <c r="N69" s="158" t="s">
        <v>255</v>
      </c>
      <c r="O69" s="159">
        <f ca="1">IF(E69&lt;&gt;"Operational",($K$1-K69)/30.4, E69)</f>
        <v>23.059210526315791</v>
      </c>
      <c r="P69" s="159" t="s">
        <v>244</v>
      </c>
      <c r="Q69" s="159" t="str">
        <f>IF(E69&lt;&gt;"Pre-Certified",ROUND((N69-K69)/30.4, 0), "Not Yet Certified")</f>
        <v>Not Yet Certified</v>
      </c>
      <c r="R69" s="158" t="s">
        <v>565</v>
      </c>
      <c r="S69" s="158">
        <v>46262</v>
      </c>
      <c r="T69" s="158" t="s">
        <v>58</v>
      </c>
      <c r="U69" s="161">
        <f>IF(S69="Data Not Available","Data Not Available",ROUND((S69-K69)/30.4,))</f>
        <v>23</v>
      </c>
      <c r="V69" s="162" t="s">
        <v>56</v>
      </c>
      <c r="W69" s="64" t="s">
        <v>56</v>
      </c>
      <c r="X69" s="91" t="s">
        <v>56</v>
      </c>
      <c r="Y69" s="91" t="s">
        <v>64</v>
      </c>
      <c r="Z69" s="90" t="s">
        <v>371</v>
      </c>
      <c r="AA69" s="91" t="s">
        <v>249</v>
      </c>
      <c r="AB69" s="121">
        <v>1</v>
      </c>
      <c r="AC69" s="140">
        <v>0</v>
      </c>
      <c r="AD69" s="104">
        <v>1</v>
      </c>
    </row>
    <row r="70" spans="1:30" s="3" customFormat="1" ht="28.5">
      <c r="A70" s="155" t="s">
        <v>566</v>
      </c>
      <c r="B70" s="91" t="s">
        <v>11</v>
      </c>
      <c r="C70" s="64" t="s">
        <v>567</v>
      </c>
      <c r="D70" s="91" t="s">
        <v>568</v>
      </c>
      <c r="E70" s="91" t="s">
        <v>17</v>
      </c>
      <c r="F70" s="91" t="s">
        <v>62</v>
      </c>
      <c r="G70" s="91" t="s">
        <v>242</v>
      </c>
      <c r="H70" s="156">
        <v>1</v>
      </c>
      <c r="I70" s="91" t="s">
        <v>56</v>
      </c>
      <c r="J70" s="79">
        <v>978</v>
      </c>
      <c r="K70" s="157">
        <v>44194</v>
      </c>
      <c r="L70" s="156" t="s">
        <v>542</v>
      </c>
      <c r="M70" s="159" t="s">
        <v>17</v>
      </c>
      <c r="N70" s="158">
        <v>45217</v>
      </c>
      <c r="O70" s="159" t="str">
        <f>IF(E70&lt;&gt;"Operational",($K$1-K70)/30.4, E70)</f>
        <v>Operational</v>
      </c>
      <c r="P70" s="160">
        <v>45645</v>
      </c>
      <c r="Q70" s="159">
        <f>IF(E70&lt;&gt;"Pre-Certified",ROUND((N70-K70)/30.4, 0), "Not Yet Certified")</f>
        <v>34</v>
      </c>
      <c r="R70" s="156" t="s">
        <v>569</v>
      </c>
      <c r="S70" s="165">
        <v>45532</v>
      </c>
      <c r="T70" s="158" t="s">
        <v>58</v>
      </c>
      <c r="U70" s="161">
        <f>IF(S70="Data Not Available","Data Not Available",ROUND((S70-K70)/30.4,))</f>
        <v>44</v>
      </c>
      <c r="V70" s="164" t="s">
        <v>56</v>
      </c>
      <c r="W70" s="64" t="s">
        <v>64</v>
      </c>
      <c r="X70" s="91" t="s">
        <v>570</v>
      </c>
      <c r="Y70" s="91" t="s">
        <v>544</v>
      </c>
      <c r="Z70" s="90" t="s">
        <v>545</v>
      </c>
      <c r="AA70" s="91" t="s">
        <v>249</v>
      </c>
      <c r="AB70" s="121">
        <v>1</v>
      </c>
      <c r="AC70" s="121">
        <v>1</v>
      </c>
      <c r="AD70" s="121">
        <v>1</v>
      </c>
    </row>
    <row r="71" spans="1:30" ht="28.5">
      <c r="A71" s="155" t="s">
        <v>106</v>
      </c>
      <c r="B71" s="91" t="s">
        <v>12</v>
      </c>
      <c r="C71" s="64" t="s">
        <v>107</v>
      </c>
      <c r="D71" s="91" t="s">
        <v>108</v>
      </c>
      <c r="E71" s="64" t="s">
        <v>17</v>
      </c>
      <c r="F71" s="64" t="s">
        <v>62</v>
      </c>
      <c r="G71" s="91" t="s">
        <v>346</v>
      </c>
      <c r="H71" s="156">
        <v>1</v>
      </c>
      <c r="I71" s="91" t="s">
        <v>56</v>
      </c>
      <c r="J71" s="79">
        <v>1850</v>
      </c>
      <c r="K71" s="157">
        <v>43948</v>
      </c>
      <c r="L71" s="156" t="s">
        <v>571</v>
      </c>
      <c r="M71" s="159" t="s">
        <v>17</v>
      </c>
      <c r="N71" s="158">
        <v>44895</v>
      </c>
      <c r="O71" s="159" t="str">
        <f>IF(E71&lt;&gt;"Operational",($K$1-K71)/30.4, E71)</f>
        <v>Operational</v>
      </c>
      <c r="P71" s="160">
        <v>44910</v>
      </c>
      <c r="Q71" s="159">
        <f>IF(E71&lt;&gt;"Pre-Certified",ROUND((N71-K71)/30.4, 0), "Not Yet Certified")</f>
        <v>31</v>
      </c>
      <c r="R71" s="158" t="s">
        <v>572</v>
      </c>
      <c r="S71" s="158">
        <v>44984</v>
      </c>
      <c r="T71" s="158" t="s">
        <v>58</v>
      </c>
      <c r="U71" s="161">
        <f>IF(S71="Data Not Available","Data Not Available",ROUND((S71-K71)/30.4,))</f>
        <v>34</v>
      </c>
      <c r="V71" s="164" t="s">
        <v>56</v>
      </c>
      <c r="W71" s="64" t="s">
        <v>64</v>
      </c>
      <c r="X71" s="91" t="s">
        <v>57</v>
      </c>
      <c r="Y71" s="91" t="s">
        <v>56</v>
      </c>
      <c r="Z71" s="90" t="s">
        <v>349</v>
      </c>
      <c r="AA71" s="91" t="s">
        <v>249</v>
      </c>
      <c r="AB71" s="170">
        <v>1</v>
      </c>
      <c r="AC71" s="170">
        <v>1</v>
      </c>
      <c r="AD71" s="104">
        <v>1</v>
      </c>
    </row>
    <row r="72" spans="1:30" s="3" customFormat="1" ht="42.6">
      <c r="A72" s="155" t="s">
        <v>110</v>
      </c>
      <c r="B72" s="91" t="s">
        <v>12</v>
      </c>
      <c r="C72" s="64" t="s">
        <v>111</v>
      </c>
      <c r="D72" s="91" t="s">
        <v>112</v>
      </c>
      <c r="E72" s="64" t="s">
        <v>17</v>
      </c>
      <c r="F72" s="64" t="s">
        <v>54</v>
      </c>
      <c r="G72" s="91" t="s">
        <v>346</v>
      </c>
      <c r="H72" s="156">
        <v>1</v>
      </c>
      <c r="I72" s="91" t="s">
        <v>56</v>
      </c>
      <c r="J72" s="79">
        <v>2500</v>
      </c>
      <c r="K72" s="157">
        <v>43948</v>
      </c>
      <c r="L72" s="156" t="s">
        <v>388</v>
      </c>
      <c r="M72" s="159" t="s">
        <v>17</v>
      </c>
      <c r="N72" s="158">
        <v>44895</v>
      </c>
      <c r="O72" s="159" t="str">
        <f>IF(E72&lt;&gt;"Operational",($K$1-K72)/30.4, E72)</f>
        <v>Operational</v>
      </c>
      <c r="P72" s="160">
        <v>44910</v>
      </c>
      <c r="Q72" s="159">
        <f>IF(E72&lt;&gt;"Pre-Certified",ROUND((N72-K72)/30.4, 0), "Not Yet Certified")</f>
        <v>31</v>
      </c>
      <c r="R72" s="156" t="s">
        <v>573</v>
      </c>
      <c r="S72" s="158">
        <v>44908</v>
      </c>
      <c r="T72" s="158" t="s">
        <v>58</v>
      </c>
      <c r="U72" s="161">
        <f>IF(S72="Data Not Available","Data Not Available",ROUND((S72-K72)/30.4,))</f>
        <v>32</v>
      </c>
      <c r="V72" s="164" t="s">
        <v>56</v>
      </c>
      <c r="W72" s="64" t="s">
        <v>64</v>
      </c>
      <c r="X72" s="91" t="s">
        <v>114</v>
      </c>
      <c r="Y72" s="91" t="s">
        <v>56</v>
      </c>
      <c r="Z72" s="90" t="s">
        <v>349</v>
      </c>
      <c r="AA72" s="91" t="s">
        <v>249</v>
      </c>
      <c r="AB72" s="170">
        <v>1</v>
      </c>
      <c r="AC72" s="170">
        <v>1</v>
      </c>
      <c r="AD72" s="121">
        <v>1</v>
      </c>
    </row>
    <row r="73" spans="1:30" ht="45.6" customHeight="1">
      <c r="A73" s="155" t="s">
        <v>574</v>
      </c>
      <c r="B73" s="91" t="s">
        <v>12</v>
      </c>
      <c r="C73" s="64" t="s">
        <v>575</v>
      </c>
      <c r="D73" s="91" t="s">
        <v>576</v>
      </c>
      <c r="E73" s="91" t="s">
        <v>17</v>
      </c>
      <c r="F73" s="91" t="s">
        <v>577</v>
      </c>
      <c r="G73" s="91" t="s">
        <v>278</v>
      </c>
      <c r="H73" s="156">
        <v>2</v>
      </c>
      <c r="I73" s="91" t="s">
        <v>56</v>
      </c>
      <c r="J73" s="79">
        <v>3000</v>
      </c>
      <c r="K73" s="157">
        <v>44706</v>
      </c>
      <c r="L73" s="158">
        <v>45255</v>
      </c>
      <c r="M73" s="156" t="s">
        <v>17</v>
      </c>
      <c r="N73" s="158">
        <v>45468</v>
      </c>
      <c r="O73" s="159" t="str">
        <f>IF(E73&lt;&gt;"Operational",($K$1-K73)/30.4, E73)</f>
        <v>Operational</v>
      </c>
      <c r="P73" s="160">
        <v>45474</v>
      </c>
      <c r="Q73" s="159">
        <f>IF(E73&lt;&gt;"Pre-Certified",ROUND((N73-K73)/30.4, 0), "Not Yet Certified")</f>
        <v>25</v>
      </c>
      <c r="R73" s="158" t="s">
        <v>256</v>
      </c>
      <c r="S73" s="158">
        <v>45290</v>
      </c>
      <c r="T73" s="158" t="s">
        <v>58</v>
      </c>
      <c r="U73" s="161">
        <f>IF(S73="Data Not Available","Data Not Available",ROUND((S73-K73)/30.4,))</f>
        <v>19</v>
      </c>
      <c r="V73" s="164" t="s">
        <v>56</v>
      </c>
      <c r="W73" s="64" t="s">
        <v>64</v>
      </c>
      <c r="X73" s="91" t="s">
        <v>56</v>
      </c>
      <c r="Y73" s="91" t="s">
        <v>56</v>
      </c>
      <c r="Z73" s="90" t="s">
        <v>282</v>
      </c>
      <c r="AA73" s="91" t="s">
        <v>249</v>
      </c>
      <c r="AB73" s="140">
        <v>1</v>
      </c>
      <c r="AC73" s="140">
        <v>0</v>
      </c>
      <c r="AD73" s="121">
        <v>0</v>
      </c>
    </row>
    <row r="74" spans="1:30" ht="45.6" customHeight="1">
      <c r="A74" s="142" t="s">
        <v>578</v>
      </c>
      <c r="B74" s="123" t="s">
        <v>11</v>
      </c>
      <c r="C74" s="143" t="s">
        <v>579</v>
      </c>
      <c r="D74" s="123" t="s">
        <v>580</v>
      </c>
      <c r="E74" s="123" t="s">
        <v>253</v>
      </c>
      <c r="F74" s="123" t="s">
        <v>404</v>
      </c>
      <c r="G74" s="123" t="s">
        <v>404</v>
      </c>
      <c r="H74" s="144">
        <v>2</v>
      </c>
      <c r="I74" s="123" t="s">
        <v>64</v>
      </c>
      <c r="J74" s="145">
        <v>2500</v>
      </c>
      <c r="K74" s="146">
        <v>45752</v>
      </c>
      <c r="L74" s="147" t="s">
        <v>58</v>
      </c>
      <c r="M74" s="147">
        <v>46300</v>
      </c>
      <c r="N74" s="147" t="s">
        <v>255</v>
      </c>
      <c r="O74" s="148">
        <f ca="1">IF(E74&lt;&gt;"Operational",($K$1-K74)/30.4, E74)</f>
        <v>16.710526315789476</v>
      </c>
      <c r="P74" s="152" t="s">
        <v>244</v>
      </c>
      <c r="Q74" s="148" t="str">
        <f>IF(E74&lt;&gt;"Pre-Certified",ROUND((N74-K74)/30.4, 0), "Not Yet Certified")</f>
        <v>Not Yet Certified</v>
      </c>
      <c r="R74" s="144" t="s">
        <v>256</v>
      </c>
      <c r="S74" s="147">
        <v>46204</v>
      </c>
      <c r="T74" s="147" t="s">
        <v>345</v>
      </c>
      <c r="U74" s="153">
        <f>IF(S74="Data Not Available","Data Not Available",ROUND((S74-K74)/30.4,))</f>
        <v>15</v>
      </c>
      <c r="V74" s="154" t="s">
        <v>64</v>
      </c>
      <c r="W74" s="143" t="s">
        <v>56</v>
      </c>
      <c r="X74" s="143" t="s">
        <v>56</v>
      </c>
      <c r="Y74" s="143" t="s">
        <v>56</v>
      </c>
      <c r="Z74" s="149" t="s">
        <v>405</v>
      </c>
      <c r="AA74" s="123" t="s">
        <v>581</v>
      </c>
      <c r="AB74" s="121">
        <v>0</v>
      </c>
      <c r="AC74" s="121">
        <v>0</v>
      </c>
      <c r="AD74" s="121">
        <v>0</v>
      </c>
    </row>
    <row r="75" spans="1:30" s="3" customFormat="1" ht="45.6" customHeight="1">
      <c r="A75" s="155" t="s">
        <v>115</v>
      </c>
      <c r="B75" s="91" t="s">
        <v>12</v>
      </c>
      <c r="C75" s="64" t="s">
        <v>116</v>
      </c>
      <c r="D75" s="91" t="s">
        <v>117</v>
      </c>
      <c r="E75" s="64" t="s">
        <v>17</v>
      </c>
      <c r="F75" s="64" t="s">
        <v>118</v>
      </c>
      <c r="G75" s="91" t="s">
        <v>119</v>
      </c>
      <c r="H75" s="156">
        <v>1</v>
      </c>
      <c r="I75" s="91" t="s">
        <v>56</v>
      </c>
      <c r="J75" s="79">
        <v>2500</v>
      </c>
      <c r="K75" s="157">
        <v>43903</v>
      </c>
      <c r="L75" s="156" t="s">
        <v>582</v>
      </c>
      <c r="M75" s="159" t="s">
        <v>17</v>
      </c>
      <c r="N75" s="158">
        <v>44895</v>
      </c>
      <c r="O75" s="159" t="str">
        <f>IF(E75&lt;&gt;"Operational",($K$1-K75)/30.4, E75)</f>
        <v>Operational</v>
      </c>
      <c r="P75" s="160">
        <v>44896</v>
      </c>
      <c r="Q75" s="159">
        <f>IF(E75&lt;&gt;"Pre-Certified",ROUND((N75-K75)/30.4, 0), "Not Yet Certified")</f>
        <v>33</v>
      </c>
      <c r="R75" s="158" t="s">
        <v>583</v>
      </c>
      <c r="S75" s="158">
        <v>44908</v>
      </c>
      <c r="T75" s="158" t="s">
        <v>58</v>
      </c>
      <c r="U75" s="161">
        <f>IF(S75="Data Not Available","Data Not Available",ROUND((S75-K75)/30.4,))</f>
        <v>33</v>
      </c>
      <c r="V75" s="164" t="s">
        <v>56</v>
      </c>
      <c r="W75" s="64" t="s">
        <v>64</v>
      </c>
      <c r="X75" s="91" t="s">
        <v>57</v>
      </c>
      <c r="Y75" s="91" t="s">
        <v>56</v>
      </c>
      <c r="Z75" s="90" t="s">
        <v>349</v>
      </c>
      <c r="AA75" s="91" t="s">
        <v>249</v>
      </c>
      <c r="AB75" s="170">
        <v>1</v>
      </c>
      <c r="AC75" s="121">
        <v>1</v>
      </c>
      <c r="AD75" s="121">
        <v>1</v>
      </c>
    </row>
    <row r="76" spans="1:30" s="3" customFormat="1" ht="45.6" customHeight="1">
      <c r="A76" s="155" t="s">
        <v>584</v>
      </c>
      <c r="B76" s="91" t="s">
        <v>12</v>
      </c>
      <c r="C76" s="64" t="s">
        <v>585</v>
      </c>
      <c r="D76" s="91" t="s">
        <v>586</v>
      </c>
      <c r="E76" s="91" t="s">
        <v>17</v>
      </c>
      <c r="F76" s="91" t="s">
        <v>99</v>
      </c>
      <c r="G76" s="91" t="s">
        <v>99</v>
      </c>
      <c r="H76" s="156">
        <v>2</v>
      </c>
      <c r="I76" s="91" t="s">
        <v>64</v>
      </c>
      <c r="J76" s="79">
        <v>300</v>
      </c>
      <c r="K76" s="157">
        <v>44842</v>
      </c>
      <c r="L76" s="158" t="s">
        <v>58</v>
      </c>
      <c r="M76" s="158" t="s">
        <v>17</v>
      </c>
      <c r="N76" s="158">
        <v>45429</v>
      </c>
      <c r="O76" s="159" t="str">
        <f>IF(E76&lt;&gt;"Operational",($K$1-K76)/30.4, E76)</f>
        <v>Operational</v>
      </c>
      <c r="P76" s="160">
        <v>45433</v>
      </c>
      <c r="Q76" s="159">
        <f>IF(E76&lt;&gt;"Pre-Certified",ROUND((N76-K76)/30.4, 0), "Not Yet Certified")</f>
        <v>19</v>
      </c>
      <c r="R76" s="158">
        <v>44498</v>
      </c>
      <c r="S76" s="158">
        <v>45541</v>
      </c>
      <c r="T76" s="158" t="s">
        <v>58</v>
      </c>
      <c r="U76" s="161">
        <f>IF(S76="Data Not Available","Data Not Available",ROUND((S76-K76)/30.4,))</f>
        <v>23</v>
      </c>
      <c r="V76" s="164" t="s">
        <v>56</v>
      </c>
      <c r="W76" s="64" t="s">
        <v>56</v>
      </c>
      <c r="X76" s="91" t="s">
        <v>56</v>
      </c>
      <c r="Y76" s="91" t="s">
        <v>56</v>
      </c>
      <c r="Z76" s="90" t="s">
        <v>587</v>
      </c>
      <c r="AA76" s="91" t="s">
        <v>249</v>
      </c>
      <c r="AB76" s="140">
        <v>0</v>
      </c>
      <c r="AC76" s="140">
        <v>0</v>
      </c>
      <c r="AD76" s="121">
        <v>0</v>
      </c>
    </row>
    <row r="77" spans="1:30" ht="45.6" customHeight="1">
      <c r="A77" s="155" t="s">
        <v>174</v>
      </c>
      <c r="B77" s="91" t="s">
        <v>11</v>
      </c>
      <c r="C77" s="64" t="s">
        <v>175</v>
      </c>
      <c r="D77" s="91" t="s">
        <v>176</v>
      </c>
      <c r="E77" s="91" t="s">
        <v>17</v>
      </c>
      <c r="F77" s="91" t="s">
        <v>428</v>
      </c>
      <c r="G77" s="91" t="s">
        <v>242</v>
      </c>
      <c r="H77" s="156">
        <v>1</v>
      </c>
      <c r="I77" s="91" t="s">
        <v>56</v>
      </c>
      <c r="J77" s="79">
        <v>2250</v>
      </c>
      <c r="K77" s="157">
        <v>44306</v>
      </c>
      <c r="L77" s="156" t="s">
        <v>588</v>
      </c>
      <c r="M77" s="158" t="s">
        <v>17</v>
      </c>
      <c r="N77" s="114">
        <v>45595</v>
      </c>
      <c r="O77" s="159" t="str">
        <f>IF(E77&lt;&gt;"Operational",($K$1-K77)/30.4, E77)</f>
        <v>Operational</v>
      </c>
      <c r="P77" s="160">
        <v>45839</v>
      </c>
      <c r="Q77" s="159">
        <f>IF(E77&lt;&gt;"Pre-Certified",ROUND((N77-K77)/30.4, 0), "Not Yet Certified")</f>
        <v>42</v>
      </c>
      <c r="R77" s="156" t="s">
        <v>589</v>
      </c>
      <c r="S77" s="165">
        <v>45527</v>
      </c>
      <c r="T77" s="158" t="s">
        <v>58</v>
      </c>
      <c r="U77" s="161">
        <f>IF(S77="Data Not Available","Data Not Available",ROUND((S77-K77)/30.4,))</f>
        <v>40</v>
      </c>
      <c r="V77" s="164" t="s">
        <v>56</v>
      </c>
      <c r="W77" s="64" t="s">
        <v>64</v>
      </c>
      <c r="X77" s="91" t="s">
        <v>308</v>
      </c>
      <c r="Y77" s="91" t="s">
        <v>590</v>
      </c>
      <c r="Z77" s="90" t="s">
        <v>424</v>
      </c>
      <c r="AA77" s="91" t="s">
        <v>249</v>
      </c>
      <c r="AB77" s="121">
        <v>1</v>
      </c>
      <c r="AC77" s="121">
        <v>1</v>
      </c>
      <c r="AD77" s="121">
        <v>1</v>
      </c>
    </row>
    <row r="78" spans="1:30" ht="45.6" customHeight="1">
      <c r="A78" s="155" t="s">
        <v>591</v>
      </c>
      <c r="B78" s="91" t="s">
        <v>11</v>
      </c>
      <c r="C78" s="64" t="s">
        <v>592</v>
      </c>
      <c r="D78" s="91" t="s">
        <v>593</v>
      </c>
      <c r="E78" s="91" t="s">
        <v>253</v>
      </c>
      <c r="F78" s="91" t="s">
        <v>306</v>
      </c>
      <c r="G78" s="91" t="s">
        <v>306</v>
      </c>
      <c r="H78" s="156">
        <v>1</v>
      </c>
      <c r="I78" s="91" t="s">
        <v>56</v>
      </c>
      <c r="J78" s="79">
        <v>1560</v>
      </c>
      <c r="K78" s="157">
        <v>44152</v>
      </c>
      <c r="L78" s="158" t="s">
        <v>594</v>
      </c>
      <c r="M78" s="157">
        <v>45613</v>
      </c>
      <c r="N78" s="158" t="s">
        <v>255</v>
      </c>
      <c r="O78" s="159">
        <f ca="1">IF(E78&lt;&gt;"Operational",($K$1-K78)/30.4, E78)</f>
        <v>69.342105263157904</v>
      </c>
      <c r="P78" s="159" t="s">
        <v>244</v>
      </c>
      <c r="Q78" s="159" t="str">
        <f>IF(E78&lt;&gt;"Pre-Certified",ROUND((N78-K78)/30.4, 0), "Not Yet Certified")</f>
        <v>Not Yet Certified</v>
      </c>
      <c r="R78" s="156" t="s">
        <v>595</v>
      </c>
      <c r="S78" s="160">
        <v>45930</v>
      </c>
      <c r="T78" s="158" t="s">
        <v>58</v>
      </c>
      <c r="U78" s="161">
        <f>IF(S78="Data Not Available","Data Not Available",ROUND((S78-K78)/30.4,))</f>
        <v>58</v>
      </c>
      <c r="V78" s="164" t="s">
        <v>56</v>
      </c>
      <c r="W78" s="64" t="s">
        <v>56</v>
      </c>
      <c r="X78" s="91" t="s">
        <v>596</v>
      </c>
      <c r="Y78" s="91" t="s">
        <v>56</v>
      </c>
      <c r="Z78" s="90" t="s">
        <v>597</v>
      </c>
      <c r="AA78" s="91" t="s">
        <v>249</v>
      </c>
      <c r="AB78" s="121">
        <v>1</v>
      </c>
      <c r="AC78" s="121">
        <v>1</v>
      </c>
      <c r="AD78" s="121">
        <v>1</v>
      </c>
    </row>
    <row r="79" spans="1:30" ht="45.6" customHeight="1">
      <c r="A79" s="155">
        <v>532</v>
      </c>
      <c r="B79" s="91" t="s">
        <v>10</v>
      </c>
      <c r="C79" s="64" t="s">
        <v>598</v>
      </c>
      <c r="D79" s="91" t="s">
        <v>599</v>
      </c>
      <c r="E79" s="91" t="s">
        <v>17</v>
      </c>
      <c r="F79" s="91" t="s">
        <v>124</v>
      </c>
      <c r="G79" s="91" t="s">
        <v>124</v>
      </c>
      <c r="H79" s="156">
        <v>1</v>
      </c>
      <c r="I79" s="91" t="s">
        <v>56</v>
      </c>
      <c r="J79" s="79">
        <v>2950</v>
      </c>
      <c r="K79" s="157">
        <v>44000</v>
      </c>
      <c r="L79" s="158" t="s">
        <v>600</v>
      </c>
      <c r="M79" s="156" t="s">
        <v>17</v>
      </c>
      <c r="N79" s="158">
        <v>45455</v>
      </c>
      <c r="O79" s="159" t="str">
        <f>IF(E79&lt;&gt;"Operational",($K$1-K79)/30.4, E79)</f>
        <v>Operational</v>
      </c>
      <c r="P79" s="160">
        <v>45456</v>
      </c>
      <c r="Q79" s="159">
        <f>IF(E79&lt;&gt;"Pre-Certified",ROUND((N79-K79)/30.4, 0), "Not Yet Certified")</f>
        <v>48</v>
      </c>
      <c r="R79" s="156" t="s">
        <v>256</v>
      </c>
      <c r="S79" s="160">
        <v>44498</v>
      </c>
      <c r="T79" s="158" t="s">
        <v>58</v>
      </c>
      <c r="U79" s="161">
        <f>IF(S79="Data Not Available","Data Not Available",ROUND((S79-K79)/30.4,))</f>
        <v>16</v>
      </c>
      <c r="V79" s="164" t="s">
        <v>56</v>
      </c>
      <c r="W79" s="64" t="s">
        <v>56</v>
      </c>
      <c r="X79" s="91" t="s">
        <v>601</v>
      </c>
      <c r="Y79" s="91" t="s">
        <v>56</v>
      </c>
      <c r="Z79" s="90" t="s">
        <v>265</v>
      </c>
      <c r="AA79" s="91" t="s">
        <v>249</v>
      </c>
      <c r="AB79" s="121">
        <v>1</v>
      </c>
      <c r="AC79" s="121">
        <v>1</v>
      </c>
      <c r="AD79" s="121">
        <v>0</v>
      </c>
    </row>
    <row r="80" spans="1:30" ht="45.6" customHeight="1">
      <c r="A80" s="155" t="s">
        <v>602</v>
      </c>
      <c r="B80" s="91" t="s">
        <v>12</v>
      </c>
      <c r="C80" s="64" t="s">
        <v>603</v>
      </c>
      <c r="D80" s="91" t="s">
        <v>604</v>
      </c>
      <c r="E80" s="91" t="s">
        <v>17</v>
      </c>
      <c r="F80" s="91" t="s">
        <v>277</v>
      </c>
      <c r="G80" s="91" t="s">
        <v>278</v>
      </c>
      <c r="H80" s="156">
        <v>2</v>
      </c>
      <c r="I80" s="91" t="s">
        <v>56</v>
      </c>
      <c r="J80" s="79">
        <v>2970</v>
      </c>
      <c r="K80" s="157">
        <v>44666</v>
      </c>
      <c r="L80" s="158" t="s">
        <v>605</v>
      </c>
      <c r="M80" s="158" t="s">
        <v>17</v>
      </c>
      <c r="N80" s="158">
        <v>45679</v>
      </c>
      <c r="O80" s="159" t="str">
        <f>IF(E80&lt;&gt;"Operational",($K$1-K80)/30.4, E80)</f>
        <v>Operational</v>
      </c>
      <c r="P80" s="160">
        <v>45748</v>
      </c>
      <c r="Q80" s="159">
        <f>IF(E80&lt;&gt;"Pre-Certified",ROUND((N80-K80)/30.4, 0), "Not Yet Certified")</f>
        <v>33</v>
      </c>
      <c r="R80" s="158" t="s">
        <v>606</v>
      </c>
      <c r="S80" s="158">
        <v>45646</v>
      </c>
      <c r="T80" s="158" t="s">
        <v>58</v>
      </c>
      <c r="U80" s="161">
        <f>IF(S80="Data Not Available","Data Not Available",ROUND((S80-K80)/30.4,))</f>
        <v>32</v>
      </c>
      <c r="V80" s="162" t="s">
        <v>56</v>
      </c>
      <c r="W80" s="64" t="s">
        <v>64</v>
      </c>
      <c r="X80" s="91" t="s">
        <v>607</v>
      </c>
      <c r="Y80" s="91" t="s">
        <v>281</v>
      </c>
      <c r="Z80" s="90" t="s">
        <v>480</v>
      </c>
      <c r="AA80" s="91" t="s">
        <v>249</v>
      </c>
      <c r="AB80" s="121">
        <v>1</v>
      </c>
      <c r="AC80" s="121">
        <v>1</v>
      </c>
      <c r="AD80" s="121">
        <v>1</v>
      </c>
    </row>
    <row r="81" spans="1:30" ht="45.6" customHeight="1">
      <c r="A81" s="155" t="s">
        <v>121</v>
      </c>
      <c r="B81" s="91" t="s">
        <v>11</v>
      </c>
      <c r="C81" s="64" t="s">
        <v>122</v>
      </c>
      <c r="D81" s="91" t="s">
        <v>123</v>
      </c>
      <c r="E81" s="64" t="s">
        <v>17</v>
      </c>
      <c r="F81" s="64" t="s">
        <v>124</v>
      </c>
      <c r="G81" s="91" t="s">
        <v>124</v>
      </c>
      <c r="H81" s="156">
        <v>1</v>
      </c>
      <c r="I81" s="91" t="s">
        <v>64</v>
      </c>
      <c r="J81" s="79">
        <v>360</v>
      </c>
      <c r="K81" s="157">
        <v>43948</v>
      </c>
      <c r="L81" s="158">
        <v>44464</v>
      </c>
      <c r="M81" s="158" t="s">
        <v>17</v>
      </c>
      <c r="N81" s="158">
        <v>44601</v>
      </c>
      <c r="O81" s="159" t="str">
        <f>IF(E81&lt;&gt;"Operational",($K$1-K81)/30.4, E81)</f>
        <v>Operational</v>
      </c>
      <c r="P81" s="160">
        <v>44743</v>
      </c>
      <c r="Q81" s="159">
        <f>IF(E81&lt;&gt;"Pre-Certified",ROUND((N81-K81)/30.4, 0), "Not Yet Certified")</f>
        <v>21</v>
      </c>
      <c r="R81" s="156" t="s">
        <v>608</v>
      </c>
      <c r="S81" s="160">
        <v>44560</v>
      </c>
      <c r="T81" s="158" t="s">
        <v>58</v>
      </c>
      <c r="U81" s="161">
        <f>IF(S81="Data Not Available","Data Not Available",ROUND((S81-K81)/30.4,))</f>
        <v>20</v>
      </c>
      <c r="V81" s="164" t="s">
        <v>56</v>
      </c>
      <c r="W81" s="64" t="s">
        <v>56</v>
      </c>
      <c r="X81" s="91" t="s">
        <v>56</v>
      </c>
      <c r="Y81" s="91" t="s">
        <v>56</v>
      </c>
      <c r="Z81" s="90" t="s">
        <v>609</v>
      </c>
      <c r="AA81" s="91" t="s">
        <v>249</v>
      </c>
      <c r="AB81" s="170">
        <v>1</v>
      </c>
      <c r="AC81" s="170">
        <v>0</v>
      </c>
      <c r="AD81" s="121">
        <v>1</v>
      </c>
    </row>
    <row r="82" spans="1:30" ht="79.5" customHeight="1">
      <c r="A82" s="155" t="s">
        <v>610</v>
      </c>
      <c r="B82" s="91" t="s">
        <v>12</v>
      </c>
      <c r="C82" s="64" t="s">
        <v>611</v>
      </c>
      <c r="D82" s="91" t="s">
        <v>612</v>
      </c>
      <c r="E82" s="91" t="s">
        <v>613</v>
      </c>
      <c r="F82" s="91" t="s">
        <v>359</v>
      </c>
      <c r="G82" s="91" t="s">
        <v>242</v>
      </c>
      <c r="H82" s="156">
        <v>2</v>
      </c>
      <c r="I82" s="91" t="s">
        <v>56</v>
      </c>
      <c r="J82" s="79">
        <v>2565</v>
      </c>
      <c r="K82" s="157">
        <v>44681</v>
      </c>
      <c r="L82" s="158" t="s">
        <v>614</v>
      </c>
      <c r="M82" s="156" t="s">
        <v>613</v>
      </c>
      <c r="N82" s="158">
        <v>45819</v>
      </c>
      <c r="O82" s="156" t="s">
        <v>613</v>
      </c>
      <c r="P82" s="160">
        <v>45839</v>
      </c>
      <c r="Q82" s="159">
        <f>IF(E82&lt;&gt;"Pre-Certified",ROUND((N82-K82)/30.4, 0), "Not Yet Certified")</f>
        <v>37</v>
      </c>
      <c r="R82" s="158" t="s">
        <v>615</v>
      </c>
      <c r="S82" s="158">
        <v>45499</v>
      </c>
      <c r="T82" s="158" t="s">
        <v>58</v>
      </c>
      <c r="U82" s="161">
        <f>IF(S82="Data Not Available","Data Not Available",ROUND((S82-K82)/30.4,))</f>
        <v>27</v>
      </c>
      <c r="V82" s="162" t="s">
        <v>56</v>
      </c>
      <c r="W82" s="64" t="s">
        <v>64</v>
      </c>
      <c r="X82" s="91" t="s">
        <v>246</v>
      </c>
      <c r="Y82" s="91" t="s">
        <v>281</v>
      </c>
      <c r="Z82" s="90" t="s">
        <v>616</v>
      </c>
      <c r="AA82" s="91" t="s">
        <v>249</v>
      </c>
      <c r="AB82" s="121">
        <v>1</v>
      </c>
      <c r="AC82" s="121">
        <v>1</v>
      </c>
      <c r="AD82" s="121">
        <v>1</v>
      </c>
    </row>
    <row r="83" spans="1:30" ht="45.6" customHeight="1">
      <c r="A83" s="155" t="s">
        <v>125</v>
      </c>
      <c r="B83" s="91" t="s">
        <v>11</v>
      </c>
      <c r="C83" s="64" t="s">
        <v>126</v>
      </c>
      <c r="D83" s="91" t="s">
        <v>127</v>
      </c>
      <c r="E83" s="64" t="s">
        <v>17</v>
      </c>
      <c r="F83" s="64" t="s">
        <v>62</v>
      </c>
      <c r="G83" s="91" t="s">
        <v>62</v>
      </c>
      <c r="H83" s="156">
        <v>1</v>
      </c>
      <c r="I83" s="91" t="s">
        <v>64</v>
      </c>
      <c r="J83" s="79">
        <v>165</v>
      </c>
      <c r="K83" s="157">
        <v>44306</v>
      </c>
      <c r="L83" s="158" t="s">
        <v>617</v>
      </c>
      <c r="M83" s="158" t="s">
        <v>17</v>
      </c>
      <c r="N83" s="158">
        <v>44909</v>
      </c>
      <c r="O83" s="159" t="str">
        <f>IF(E83&lt;&gt;"Operational",($K$1-K83)/30.4, E83)</f>
        <v>Operational</v>
      </c>
      <c r="P83" s="160">
        <v>45113</v>
      </c>
      <c r="Q83" s="159">
        <f>IF(E83&lt;&gt;"Pre-Certified",ROUND((N83-K83)/30.4, 0), "Not Yet Certified")</f>
        <v>20</v>
      </c>
      <c r="R83" s="156" t="s">
        <v>256</v>
      </c>
      <c r="S83" s="160">
        <v>44788</v>
      </c>
      <c r="T83" s="158" t="s">
        <v>58</v>
      </c>
      <c r="U83" s="161">
        <f>IF(S83="Data Not Available","Data Not Available",ROUND((S83-K83)/30.4,))</f>
        <v>16</v>
      </c>
      <c r="V83" s="164" t="s">
        <v>56</v>
      </c>
      <c r="W83" s="64" t="s">
        <v>56</v>
      </c>
      <c r="X83" s="91" t="s">
        <v>57</v>
      </c>
      <c r="Y83" s="91" t="s">
        <v>56</v>
      </c>
      <c r="Z83" s="90" t="s">
        <v>435</v>
      </c>
      <c r="AA83" s="91" t="s">
        <v>249</v>
      </c>
      <c r="AB83" s="170">
        <v>1</v>
      </c>
      <c r="AC83" s="170">
        <v>1</v>
      </c>
      <c r="AD83" s="121">
        <v>0</v>
      </c>
    </row>
    <row r="84" spans="1:30" ht="45.6" customHeight="1">
      <c r="A84" s="155" t="s">
        <v>129</v>
      </c>
      <c r="B84" s="91" t="s">
        <v>12</v>
      </c>
      <c r="C84" s="64" t="s">
        <v>130</v>
      </c>
      <c r="D84" s="91" t="s">
        <v>131</v>
      </c>
      <c r="E84" s="64" t="s">
        <v>17</v>
      </c>
      <c r="F84" s="64" t="s">
        <v>73</v>
      </c>
      <c r="G84" s="91" t="s">
        <v>73</v>
      </c>
      <c r="H84" s="156">
        <v>1</v>
      </c>
      <c r="I84" s="91" t="s">
        <v>56</v>
      </c>
      <c r="J84" s="79">
        <v>2502</v>
      </c>
      <c r="K84" s="157">
        <v>43958</v>
      </c>
      <c r="L84" s="158">
        <v>44542</v>
      </c>
      <c r="M84" s="159" t="s">
        <v>17</v>
      </c>
      <c r="N84" s="158">
        <v>44238</v>
      </c>
      <c r="O84" s="159" t="str">
        <f>IF(E84&lt;&gt;"Operational",($K$1-K84)/30.4, E84)</f>
        <v>Operational</v>
      </c>
      <c r="P84" s="160">
        <v>44291</v>
      </c>
      <c r="Q84" s="159">
        <f>IF(E84&lt;&gt;"Pre-Certified",ROUND((N84-K84)/30.4, 0), "Not Yet Certified")</f>
        <v>9</v>
      </c>
      <c r="R84" s="158" t="s">
        <v>618</v>
      </c>
      <c r="S84" s="158">
        <v>44238</v>
      </c>
      <c r="T84" s="158" t="s">
        <v>58</v>
      </c>
      <c r="U84" s="161">
        <f>IF(S84="Data Not Available","Data Not Available",ROUND((S84-K84)/30.4,))</f>
        <v>9</v>
      </c>
      <c r="V84" s="164" t="s">
        <v>56</v>
      </c>
      <c r="W84" s="64" t="s">
        <v>56</v>
      </c>
      <c r="X84" s="91" t="s">
        <v>56</v>
      </c>
      <c r="Y84" s="91" t="s">
        <v>56</v>
      </c>
      <c r="Z84" s="90" t="s">
        <v>413</v>
      </c>
      <c r="AA84" s="91" t="s">
        <v>249</v>
      </c>
      <c r="AB84" s="170">
        <v>1</v>
      </c>
      <c r="AC84" s="170">
        <v>0</v>
      </c>
      <c r="AD84" s="170">
        <v>1</v>
      </c>
    </row>
    <row r="85" spans="1:30" ht="45.6" customHeight="1">
      <c r="A85" s="155" t="s">
        <v>132</v>
      </c>
      <c r="B85" s="91" t="s">
        <v>11</v>
      </c>
      <c r="C85" s="64" t="s">
        <v>133</v>
      </c>
      <c r="D85" s="91" t="s">
        <v>134</v>
      </c>
      <c r="E85" s="64" t="s">
        <v>17</v>
      </c>
      <c r="F85" s="64" t="s">
        <v>62</v>
      </c>
      <c r="G85" s="91" t="s">
        <v>62</v>
      </c>
      <c r="H85" s="156">
        <v>1</v>
      </c>
      <c r="I85" s="91" t="s">
        <v>56</v>
      </c>
      <c r="J85" s="79">
        <v>882</v>
      </c>
      <c r="K85" s="157">
        <v>44306</v>
      </c>
      <c r="L85" s="158" t="s">
        <v>619</v>
      </c>
      <c r="M85" s="158" t="s">
        <v>17</v>
      </c>
      <c r="N85" s="158">
        <v>44909</v>
      </c>
      <c r="O85" s="159" t="str">
        <f>IF(E85&lt;&gt;"Operational",($K$1-K85)/30.4, E85)</f>
        <v>Operational</v>
      </c>
      <c r="P85" s="160">
        <v>45139</v>
      </c>
      <c r="Q85" s="159">
        <f>IF(E85&lt;&gt;"Pre-Certified",ROUND((N85-K85)/30.4, 0), "Not Yet Certified")</f>
        <v>20</v>
      </c>
      <c r="R85" s="156" t="s">
        <v>620</v>
      </c>
      <c r="S85" s="160">
        <v>44788</v>
      </c>
      <c r="T85" s="158" t="s">
        <v>58</v>
      </c>
      <c r="U85" s="161">
        <f>IF(S85="Data Not Available","Data Not Available",ROUND((S85-K85)/30.4,))</f>
        <v>16</v>
      </c>
      <c r="V85" s="164" t="s">
        <v>56</v>
      </c>
      <c r="W85" s="64" t="s">
        <v>56</v>
      </c>
      <c r="X85" s="91" t="s">
        <v>136</v>
      </c>
      <c r="Y85" s="91" t="s">
        <v>56</v>
      </c>
      <c r="Z85" s="90" t="s">
        <v>435</v>
      </c>
      <c r="AA85" s="91" t="s">
        <v>249</v>
      </c>
      <c r="AB85" s="170">
        <v>1</v>
      </c>
      <c r="AC85" s="170">
        <v>1</v>
      </c>
      <c r="AD85" s="170">
        <v>1</v>
      </c>
    </row>
    <row r="86" spans="1:30" ht="45.6" customHeight="1">
      <c r="A86" s="155" t="s">
        <v>621</v>
      </c>
      <c r="B86" s="91" t="s">
        <v>11</v>
      </c>
      <c r="C86" s="64" t="s">
        <v>622</v>
      </c>
      <c r="D86" s="91" t="s">
        <v>623</v>
      </c>
      <c r="E86" s="91" t="s">
        <v>17</v>
      </c>
      <c r="F86" s="91" t="s">
        <v>62</v>
      </c>
      <c r="G86" s="91" t="s">
        <v>62</v>
      </c>
      <c r="H86" s="156">
        <v>1</v>
      </c>
      <c r="I86" s="91" t="s">
        <v>64</v>
      </c>
      <c r="J86" s="79">
        <v>359</v>
      </c>
      <c r="K86" s="157">
        <v>44558</v>
      </c>
      <c r="L86" s="158" t="s">
        <v>624</v>
      </c>
      <c r="M86" s="158" t="s">
        <v>17</v>
      </c>
      <c r="N86" s="158">
        <v>45483</v>
      </c>
      <c r="O86" s="159" t="str">
        <f>IF(E86&lt;&gt;"Operational",($K$1-K86)/30.4, E86)</f>
        <v>Operational</v>
      </c>
      <c r="P86" s="160">
        <v>45665</v>
      </c>
      <c r="Q86" s="159">
        <f>IF(E86&lt;&gt;"Pre-Certified",ROUND((N86-K86)/30.4, 0), "Not Yet Certified")</f>
        <v>30</v>
      </c>
      <c r="R86" s="158">
        <v>45245</v>
      </c>
      <c r="S86" s="165">
        <v>45471</v>
      </c>
      <c r="T86" s="158" t="s">
        <v>58</v>
      </c>
      <c r="U86" s="161">
        <f>IF(S86="Data Not Available","Data Not Available",ROUND((S86-K86)/30.4,))</f>
        <v>30</v>
      </c>
      <c r="V86" s="164" t="s">
        <v>56</v>
      </c>
      <c r="W86" s="64" t="s">
        <v>56</v>
      </c>
      <c r="X86" s="91" t="s">
        <v>625</v>
      </c>
      <c r="Y86" s="91" t="s">
        <v>281</v>
      </c>
      <c r="Z86" s="90" t="s">
        <v>295</v>
      </c>
      <c r="AA86" s="91" t="s">
        <v>249</v>
      </c>
      <c r="AB86" s="121">
        <v>1</v>
      </c>
      <c r="AC86" s="121">
        <v>1</v>
      </c>
      <c r="AD86" s="121">
        <v>1</v>
      </c>
    </row>
    <row r="87" spans="1:30" ht="45.6" customHeight="1">
      <c r="A87" s="155" t="s">
        <v>187</v>
      </c>
      <c r="B87" s="91" t="s">
        <v>12</v>
      </c>
      <c r="C87" s="64" t="s">
        <v>188</v>
      </c>
      <c r="D87" s="91" t="s">
        <v>626</v>
      </c>
      <c r="E87" s="91" t="s">
        <v>17</v>
      </c>
      <c r="F87" s="91" t="s">
        <v>54</v>
      </c>
      <c r="G87" s="91" t="s">
        <v>627</v>
      </c>
      <c r="H87" s="156">
        <v>2</v>
      </c>
      <c r="I87" s="91" t="s">
        <v>56</v>
      </c>
      <c r="J87" s="79">
        <v>2500</v>
      </c>
      <c r="K87" s="157">
        <v>44666</v>
      </c>
      <c r="L87" s="158" t="s">
        <v>628</v>
      </c>
      <c r="M87" s="158" t="s">
        <v>17</v>
      </c>
      <c r="N87" s="158">
        <v>45637</v>
      </c>
      <c r="O87" s="159" t="str">
        <f>IF(E87&lt;&gt;"Operational",($K$1-K87)/30.4, E87)</f>
        <v>Operational</v>
      </c>
      <c r="P87" s="160">
        <v>45646</v>
      </c>
      <c r="Q87" s="159">
        <f>IF(E87&lt;&gt;"Pre-Certified",ROUND((N87-K87)/30.4, 0), "Not Yet Certified")</f>
        <v>32</v>
      </c>
      <c r="R87" s="158" t="s">
        <v>629</v>
      </c>
      <c r="S87" s="158">
        <v>45657</v>
      </c>
      <c r="T87" s="158" t="s">
        <v>58</v>
      </c>
      <c r="U87" s="161">
        <f>IF(S87="Data Not Available","Data Not Available",ROUND((S87-K87)/30.4,))</f>
        <v>33</v>
      </c>
      <c r="V87" s="162" t="s">
        <v>56</v>
      </c>
      <c r="W87" s="64" t="s">
        <v>64</v>
      </c>
      <c r="X87" s="91" t="s">
        <v>246</v>
      </c>
      <c r="Y87" s="91" t="s">
        <v>281</v>
      </c>
      <c r="Z87" s="90" t="s">
        <v>291</v>
      </c>
      <c r="AA87" s="91" t="s">
        <v>249</v>
      </c>
      <c r="AB87" s="121">
        <v>1</v>
      </c>
      <c r="AC87" s="121">
        <v>1</v>
      </c>
      <c r="AD87" s="121">
        <v>1</v>
      </c>
    </row>
    <row r="90" spans="1:30" ht="15" customHeight="1">
      <c r="J90" s="193"/>
    </row>
  </sheetData>
  <sheetProtection algorithmName="SHA-512" hashValue="tAyaRHgE6jXGgKT3ikH2XL2UFpewFKsHakewTCd/mS2hbwZCpIVrnhQbd8+1rC+opZJ3tRBPkVvRBq59sEzLEg==" saltValue="ct1ZlCz/cqXJTZEF+2n91g==" spinCount="100000" sheet="1" objects="1" scenarios="1" formatCells="0" sort="0" autoFilter="0" pivotTables="0"/>
  <autoFilter ref="A6:AD87" xr:uid="{C6E3C361-A73A-4E2F-BBE7-9006D499669B}">
    <sortState xmlns:xlrd2="http://schemas.microsoft.com/office/spreadsheetml/2017/richdata2" ref="A7:AD87">
      <sortCondition ref="D6:D87"/>
    </sortState>
  </autoFilter>
  <mergeCells count="4">
    <mergeCell ref="D2:G2"/>
    <mergeCell ref="Q2:V2"/>
    <mergeCell ref="E3:J3"/>
    <mergeCell ref="R3:X3"/>
  </mergeCells>
  <hyperlinks>
    <hyperlink ref="Z11" r:id="rId1" xr:uid="{13A29FE0-0052-4D7B-A617-99B3F54C0CE4}"/>
    <hyperlink ref="Z12" r:id="rId2" xr:uid="{4CDD86F1-AE82-464D-9736-189C34D63875}"/>
    <hyperlink ref="Z61" r:id="rId3" xr:uid="{4C0A11FD-226B-4670-A853-4010EB90D9CC}"/>
    <hyperlink ref="Z79" r:id="rId4" xr:uid="{FF1994B9-358B-4F98-9E30-7745EA19718B}"/>
    <hyperlink ref="Z82" r:id="rId5" xr:uid="{CBC51429-679D-471A-BCBA-619AAE0E4E41}"/>
    <hyperlink ref="Z15" r:id="rId6" display="4/5/24- Cert Extension Request" xr:uid="{E2BAE609-108C-4D52-929B-F270382DA36D}"/>
    <hyperlink ref="Z78" r:id="rId7" display="6/23/24- Cert Extension Request" xr:uid="{EA5078A4-DA44-4F6B-9BD7-DBC0653D38BC}"/>
    <hyperlink ref="Z86" r:id="rId8" xr:uid="{C8E6F5BE-0FC8-497E-8F93-4237863DC20E}"/>
    <hyperlink ref="Z26" r:id="rId9" xr:uid="{4C6C7567-AD19-4438-BE23-186361619608}"/>
    <hyperlink ref="Z47" r:id="rId10" xr:uid="{AD0FA7C0-BF44-4FCD-A2EF-E888324EFA30}"/>
    <hyperlink ref="Z48" r:id="rId11" display="6/10/23- Cert Extension Request" xr:uid="{AB6C768D-89E3-455E-8637-D83E2A229574}"/>
    <hyperlink ref="Z16" r:id="rId12" display="4/5/24- Cert Extension Request" xr:uid="{769B2165-499F-4E18-8463-D684FB78ED62}"/>
    <hyperlink ref="Z50" r:id="rId13" xr:uid="{E0F87A42-A20E-4EAA-8EE2-E2A6BD90E78F}"/>
    <hyperlink ref="Z63" r:id="rId14" xr:uid="{48BF14DD-BD6A-4C2E-8CE5-AEE14A2DA5BD}"/>
    <hyperlink ref="Z14" r:id="rId15" xr:uid="{C2297993-7879-4784-9173-73937D4CFE28}"/>
    <hyperlink ref="Z76" r:id="rId16" xr:uid="{AD9D3264-63D5-40DF-BF14-D631674D1B5B}"/>
    <hyperlink ref="Z9" r:id="rId17" xr:uid="{F3CE3DF7-6C92-4B8F-94EE-A8DAC23B6A28}"/>
    <hyperlink ref="Z70" r:id="rId18" xr:uid="{898A5E26-19B8-4004-AC1B-E3A6A0C54319}"/>
    <hyperlink ref="Z39" r:id="rId19" xr:uid="{65D640DB-EC24-474E-9155-5311BC011380}"/>
    <hyperlink ref="Z73" r:id="rId20" xr:uid="{81488EA4-73FC-4199-BD49-437F03388BB4}"/>
    <hyperlink ref="Z13" r:id="rId21" xr:uid="{7DF26027-1C90-4C95-AB61-08E80834BCF3}"/>
    <hyperlink ref="Z77" r:id="rId22" display="6/20/2025 - Operational Extension" xr:uid="{44772ED2-FB68-46B3-895E-65FE96F70A31}"/>
    <hyperlink ref="Z56" r:id="rId23" xr:uid="{BC66EA42-70CC-4E17-B319-BF0DEF9F705D}"/>
    <hyperlink ref="Z25" r:id="rId24" xr:uid="{9CA7FC26-773D-4DFA-81B2-DCC4F2A3F3B1}"/>
    <hyperlink ref="Z20" r:id="rId25" xr:uid="{234C855A-4E4F-4BFA-9E53-220FF5FB42A7}"/>
    <hyperlink ref="Z80" r:id="rId26" xr:uid="{9479BA93-9018-4751-BB77-B7E554D5A96E}"/>
    <hyperlink ref="Z53" r:id="rId27" xr:uid="{6D705686-C997-4FF1-94A6-105BF06007B3}"/>
    <hyperlink ref="Z29" r:id="rId28" xr:uid="{72B0CF9F-D8B7-4778-B199-F664F4BC3928}"/>
    <hyperlink ref="Z34" r:id="rId29" xr:uid="{37966100-9F41-4E62-BD5B-68C8B753799F}"/>
    <hyperlink ref="Z51" r:id="rId30" xr:uid="{7CEE842C-8D5F-4322-AA09-0712C35BB92B}"/>
    <hyperlink ref="Z40" r:id="rId31" xr:uid="{D3E27BB3-3FC1-4D58-926F-9904C2AA871E}"/>
    <hyperlink ref="Z87" r:id="rId32" xr:uid="{6C37C980-D475-4C32-9798-04DEAF89491B}"/>
    <hyperlink ref="Z23" r:id="rId33" xr:uid="{5DF2944B-E6E9-477A-8E1D-366A170F57BF}"/>
    <hyperlink ref="Z17" r:id="rId34" xr:uid="{17E2E470-5C52-411D-AAFB-73087FABD23B}"/>
    <hyperlink ref="Z52" r:id="rId35" xr:uid="{FC48A3F0-4487-4A81-9955-FB7943DE28FD}"/>
    <hyperlink ref="Z43" r:id="rId36" xr:uid="{374C0206-07BB-4705-B793-5B14C34202E5}"/>
    <hyperlink ref="Z42" r:id="rId37" xr:uid="{55195C34-842E-46D2-B583-F5026FDAA2A4}"/>
    <hyperlink ref="Z36" r:id="rId38" xr:uid="{9C48550E-1535-4838-9D2F-1B1D35B25A0E}"/>
    <hyperlink ref="Z18" r:id="rId39" xr:uid="{D1F5C5F3-42C6-4263-AF53-197BE2C9DD78}"/>
    <hyperlink ref="Z31" r:id="rId40" xr:uid="{8F2B5A3D-FEE4-49D8-AA9C-66879E8A7EA9}"/>
    <hyperlink ref="Z81" r:id="rId41" xr:uid="{0CAB98CB-0E08-46B8-900D-E7647CC9EFA3}"/>
    <hyperlink ref="Z41" r:id="rId42" xr:uid="{6316858F-B813-4F3F-BED4-2F7C753BC318}"/>
    <hyperlink ref="Z85" r:id="rId43" xr:uid="{B4D0BA77-F43A-469F-B52C-4AF362F6968F}"/>
    <hyperlink ref="Z83" r:id="rId44" xr:uid="{FDFE211B-244D-4C5B-AC68-E54813D9D718}"/>
    <hyperlink ref="Z22" r:id="rId45" xr:uid="{332171AC-0A88-409A-BA6E-B104883A7B06}"/>
    <hyperlink ref="Z35" r:id="rId46" xr:uid="{D35B3272-7380-416C-BEB7-569348145877}"/>
    <hyperlink ref="Z57" r:id="rId47" xr:uid="{7F3022D5-20FC-4326-9E5A-689E1CF3F81D}"/>
    <hyperlink ref="Z24" r:id="rId48" xr:uid="{D2B9A759-8FD8-45CD-9DB3-86704CF766D2}"/>
    <hyperlink ref="Z44" r:id="rId49" xr:uid="{88AFA885-A9FE-45B7-AA3B-9D6BCEF7DB07}"/>
    <hyperlink ref="Z65" r:id="rId50" xr:uid="{AC8CB5E7-9AAD-42FD-89DA-6CE3CC3781F4}"/>
    <hyperlink ref="Z30" r:id="rId51" xr:uid="{A604AE38-8FEC-46BE-AC2F-10DD30149324}"/>
    <hyperlink ref="Z37" r:id="rId52" xr:uid="{8EE212CD-40AB-452A-AC45-AF64D8149701}"/>
    <hyperlink ref="Z45" r:id="rId53" xr:uid="{F237F5F0-D826-4C15-8398-D8C76F11DC3E}"/>
    <hyperlink ref="Z71" r:id="rId54" xr:uid="{42F8B724-5D9C-4D3E-B6B9-0947A809564E}"/>
    <hyperlink ref="Z72" r:id="rId55" xr:uid="{072E0D3D-46C6-4093-B8D7-A11A3272F994}"/>
    <hyperlink ref="Z75" r:id="rId56" xr:uid="{180D9883-DAF6-48F2-9A45-2FBFAA76D92E}"/>
    <hyperlink ref="Z67" r:id="rId57" xr:uid="{6B1B7626-50A8-4088-BADC-354535C842C0}"/>
    <hyperlink ref="Z55" r:id="rId58" xr:uid="{908A16A8-89DD-4992-9B41-9CAA432F91FF}"/>
    <hyperlink ref="Z84" r:id="rId59" xr:uid="{1A9BBE6E-65EF-4E8D-B2E3-F7AA63A72DD9}"/>
    <hyperlink ref="Z33" r:id="rId60" xr:uid="{5AC592C5-FDFE-4CEB-BA32-941747BC9A89}"/>
    <hyperlink ref="Z74" r:id="rId61" xr:uid="{9CFA9A2B-C16E-4100-B6F3-66EF70C6769F}"/>
    <hyperlink ref="Z19" r:id="rId62" xr:uid="{7629433C-07EB-4EC8-81B3-A00471FFC953}"/>
    <hyperlink ref="Z60" r:id="rId63" xr:uid="{C76FB56A-DD3D-4FEA-B658-3FC62DBDF63F}"/>
    <hyperlink ref="Z28" r:id="rId64" xr:uid="{EC0D259C-513D-43D9-95D3-9C63C4858F40}"/>
    <hyperlink ref="Z62" r:id="rId65" xr:uid="{C97A0514-B3A4-4DF0-8D63-F6E83EF07586}"/>
    <hyperlink ref="Z38" r:id="rId66" display="6/20/2025 - Operational Extension" xr:uid="{94F29085-C8B6-4854-BBF2-686A58FFE775}"/>
    <hyperlink ref="Z49" r:id="rId67" xr:uid="{04EE9343-002A-4700-94D6-4A77C54D8BB8}"/>
    <hyperlink ref="Z58" r:id="rId68" xr:uid="{DE286FBC-BE7F-46EA-9460-B66CD6FFD14B}"/>
    <hyperlink ref="Z59" r:id="rId69" xr:uid="{4F27CC99-FEAB-43EB-802F-1984DDC3C590}"/>
    <hyperlink ref="Z8" r:id="rId70" xr:uid="{22850FFD-6DBD-48D6-BD32-3F6577DB32E7}"/>
    <hyperlink ref="Z64" r:id="rId71" xr:uid="{44DF0803-A511-4041-8794-5FA2744E9620}"/>
    <hyperlink ref="Z46" r:id="rId72" xr:uid="{D929D482-E6FC-4B51-A3A1-0706BB4C5E73}"/>
    <hyperlink ref="Z10" r:id="rId73" xr:uid="{E80DB6F0-1088-48E2-A3DB-83F93B294376}"/>
    <hyperlink ref="Z68" r:id="rId74" xr:uid="{03975928-E10F-4494-9C40-4DCAE6EDF46C}"/>
    <hyperlink ref="Z66" r:id="rId75" xr:uid="{E4448E00-1B4D-4272-A9A3-1B1760518F9F}"/>
    <hyperlink ref="Z7" r:id="rId76" display="1/3/2026 - Certification Extension" xr:uid="{0387CC68-9034-49E3-9D51-754D746373FD}"/>
    <hyperlink ref="Z27" r:id="rId77" xr:uid="{95C17FC0-13B5-4C22-B3D3-453FD630C5D1}"/>
    <hyperlink ref="Z32" r:id="rId78" xr:uid="{5CB67082-AA79-4AD5-8835-7635C83F0CA2}"/>
    <hyperlink ref="Z69" r:id="rId79" xr:uid="{D5CFFF35-892F-450F-9054-547D153FFA15}"/>
    <hyperlink ref="Z54" r:id="rId80" xr:uid="{A61C5AAE-9013-48DD-A599-1FA69ADCCE13}"/>
    <hyperlink ref="Z21" r:id="rId81" xr:uid="{EC3905A2-59AA-406C-9F4A-42C0E19E0A4A}"/>
  </hyperlinks>
  <pageMargins left="0.7" right="0.7" top="0.75" bottom="0.75" header="0.3" footer="0.3"/>
  <pageSetup orientation="portrait" horizontalDpi="1200" verticalDpi="1200" r:id="rId82"/>
  <drawing r:id="rId8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O3584"/>
  <sheetViews>
    <sheetView zoomScaleNormal="100" workbookViewId="0">
      <pane ySplit="5" topLeftCell="A6" activePane="bottomLeft" state="frozen"/>
      <selection pane="bottomLeft" activeCell="A4" sqref="A4"/>
    </sheetView>
  </sheetViews>
  <sheetFormatPr defaultColWidth="8.85546875" defaultRowHeight="15" customHeight="1"/>
  <cols>
    <col min="1" max="1" width="17" style="3" customWidth="1"/>
    <col min="2" max="2" width="10.85546875" bestFit="1" customWidth="1"/>
    <col min="3" max="3" width="17.85546875" bestFit="1" customWidth="1"/>
    <col min="4" max="4" width="57" bestFit="1" customWidth="1"/>
    <col min="5" max="5" width="38.140625" bestFit="1" customWidth="1"/>
    <col min="6" max="6" width="44.140625" bestFit="1" customWidth="1"/>
    <col min="7" max="7" width="22.140625" customWidth="1"/>
    <col min="8" max="8" width="73.28515625" customWidth="1"/>
    <col min="9" max="16384" width="8.85546875" style="3"/>
  </cols>
  <sheetData>
    <row r="1" spans="1:457" s="30" customFormat="1" ht="90" customHeight="1">
      <c r="A1" s="3"/>
      <c r="B1" s="107"/>
      <c r="C1" s="3"/>
      <c r="D1" s="210" t="s">
        <v>630</v>
      </c>
      <c r="E1" s="210"/>
      <c r="F1" s="210"/>
      <c r="G1" s="210"/>
      <c r="H1" s="107"/>
      <c r="I1" s="42"/>
      <c r="J1" s="42"/>
      <c r="K1" s="42"/>
      <c r="L1" s="42"/>
    </row>
    <row r="2" spans="1:457" s="30" customFormat="1" ht="12" customHeight="1">
      <c r="A2" s="3"/>
      <c r="B2" s="107"/>
      <c r="C2" s="3"/>
      <c r="D2" s="207" t="s">
        <v>631</v>
      </c>
      <c r="E2" s="208"/>
      <c r="F2" s="208"/>
      <c r="G2" s="209"/>
      <c r="H2" s="107"/>
      <c r="I2" s="42"/>
      <c r="J2" s="42"/>
      <c r="K2" s="42"/>
      <c r="L2" s="42"/>
    </row>
    <row r="3" spans="1:457" s="30" customFormat="1" ht="6" customHeight="1">
      <c r="A3" s="3"/>
      <c r="B3" s="107"/>
      <c r="C3" s="3"/>
      <c r="D3" s="108"/>
      <c r="E3" s="108"/>
      <c r="F3" s="108"/>
      <c r="G3" s="108"/>
      <c r="H3" s="107"/>
      <c r="I3" s="42"/>
      <c r="J3" s="42"/>
      <c r="K3" s="42"/>
      <c r="L3" s="42"/>
    </row>
    <row r="4" spans="1:457" s="52" customFormat="1" ht="23.25" customHeight="1">
      <c r="A4" s="109"/>
      <c r="B4" s="110"/>
      <c r="C4" s="109"/>
      <c r="D4" s="111"/>
      <c r="E4" s="111"/>
      <c r="F4" s="110"/>
      <c r="G4" s="112"/>
      <c r="H4" s="109"/>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c r="LS4" s="3"/>
      <c r="LT4" s="3"/>
      <c r="LU4" s="3"/>
      <c r="LV4" s="3"/>
      <c r="LW4" s="3"/>
      <c r="LX4" s="3"/>
      <c r="LY4" s="3"/>
      <c r="LZ4" s="3"/>
      <c r="MA4" s="3"/>
      <c r="MB4" s="3"/>
      <c r="MC4" s="3"/>
      <c r="MD4" s="3"/>
      <c r="ME4" s="3"/>
      <c r="MF4" s="3"/>
      <c r="MG4" s="3"/>
      <c r="MH4" s="3"/>
      <c r="MI4" s="3"/>
      <c r="MJ4" s="3"/>
      <c r="MK4" s="3"/>
      <c r="ML4" s="3"/>
      <c r="MM4" s="3"/>
      <c r="MN4" s="3"/>
      <c r="MO4" s="3"/>
      <c r="MP4" s="3"/>
      <c r="MQ4" s="3"/>
      <c r="MR4" s="3"/>
      <c r="MS4" s="3"/>
      <c r="MT4" s="3"/>
      <c r="MU4" s="3"/>
      <c r="MV4" s="3"/>
      <c r="MW4" s="3"/>
      <c r="MX4" s="3"/>
      <c r="MY4" s="3"/>
      <c r="MZ4" s="3"/>
      <c r="NA4" s="3"/>
      <c r="NB4" s="3"/>
      <c r="NC4" s="3"/>
      <c r="ND4" s="3"/>
      <c r="NE4" s="3"/>
      <c r="NF4" s="3"/>
      <c r="NG4" s="3"/>
      <c r="NH4" s="3"/>
      <c r="NI4" s="3"/>
      <c r="NJ4" s="3"/>
      <c r="NK4" s="3"/>
      <c r="NL4" s="3"/>
      <c r="NM4" s="3"/>
      <c r="NN4" s="3"/>
      <c r="NO4" s="3"/>
      <c r="NP4" s="3"/>
      <c r="NQ4" s="3"/>
      <c r="NR4" s="3"/>
      <c r="NS4" s="3"/>
      <c r="NT4" s="3"/>
      <c r="NU4" s="3"/>
      <c r="NV4" s="3"/>
      <c r="NW4" s="3"/>
      <c r="NX4" s="3"/>
      <c r="NY4" s="3"/>
      <c r="NZ4" s="3"/>
      <c r="OA4" s="3"/>
      <c r="OB4" s="3"/>
      <c r="OC4" s="3"/>
      <c r="OD4" s="3"/>
      <c r="OE4" s="3"/>
      <c r="OF4" s="3"/>
      <c r="OG4" s="3"/>
      <c r="OH4" s="3"/>
      <c r="OI4" s="3"/>
      <c r="OJ4" s="3"/>
      <c r="OK4" s="3"/>
      <c r="OL4" s="3"/>
      <c r="OM4" s="3"/>
      <c r="ON4" s="3"/>
      <c r="OO4" s="3"/>
      <c r="OP4" s="3"/>
      <c r="OQ4" s="3"/>
      <c r="OR4" s="3"/>
      <c r="OS4" s="3"/>
      <c r="OT4" s="3"/>
      <c r="OU4" s="3"/>
      <c r="OV4" s="3"/>
      <c r="OW4" s="3"/>
      <c r="OX4" s="3"/>
      <c r="OY4" s="3"/>
      <c r="OZ4" s="3"/>
      <c r="PA4" s="3"/>
      <c r="PB4" s="3"/>
      <c r="PC4" s="3"/>
      <c r="PD4" s="3"/>
      <c r="PE4" s="3"/>
      <c r="PF4" s="3"/>
      <c r="PG4" s="3"/>
      <c r="PH4" s="3"/>
      <c r="PI4" s="3"/>
      <c r="PJ4" s="3"/>
      <c r="PK4" s="3"/>
      <c r="PL4" s="3"/>
      <c r="PM4" s="3"/>
      <c r="PN4" s="3"/>
      <c r="PO4" s="3"/>
      <c r="PP4" s="3"/>
      <c r="PQ4" s="3"/>
      <c r="PR4" s="3"/>
      <c r="PS4" s="3"/>
      <c r="PT4" s="3"/>
      <c r="PU4" s="3"/>
      <c r="PV4" s="3"/>
      <c r="PW4" s="3"/>
      <c r="PX4" s="3"/>
      <c r="PY4" s="3"/>
      <c r="PZ4" s="3"/>
      <c r="QA4" s="3"/>
      <c r="QB4" s="3"/>
      <c r="QC4" s="3"/>
      <c r="QD4" s="3"/>
      <c r="QE4" s="3"/>
      <c r="QF4" s="3"/>
      <c r="QG4" s="3"/>
      <c r="QH4" s="3"/>
      <c r="QI4" s="3"/>
      <c r="QJ4" s="3"/>
      <c r="QK4" s="3"/>
      <c r="QL4" s="3"/>
      <c r="QM4" s="3"/>
      <c r="QN4" s="3"/>
      <c r="QO4" s="3"/>
    </row>
    <row r="5" spans="1:457" ht="45.75" customHeight="1">
      <c r="A5" s="113" t="s">
        <v>33</v>
      </c>
      <c r="B5" s="113" t="s">
        <v>632</v>
      </c>
      <c r="C5" s="113" t="s">
        <v>633</v>
      </c>
      <c r="D5" s="113" t="s">
        <v>634</v>
      </c>
      <c r="E5" s="113" t="s">
        <v>158</v>
      </c>
      <c r="F5" s="113" t="s">
        <v>635</v>
      </c>
      <c r="G5" s="113" t="s">
        <v>636</v>
      </c>
      <c r="H5" s="122" t="s">
        <v>637</v>
      </c>
    </row>
    <row r="6" spans="1:457" customFormat="1" ht="14.45">
      <c r="A6" s="169" t="str">
        <f>_xlfn.XLOOKUP(C6,'CSP Project Data'!$C$6:$C$87,'CSP Project Data'!$A$6:$A$87)</f>
        <v>OCS051</v>
      </c>
      <c r="B6" s="143" t="str">
        <f>_xlfn.XLOOKUP(C6,'CSP Project Data'!$C$6:$C$87,'CSP Project Data'!$B$6:$B$87)</f>
        <v>PAC</v>
      </c>
      <c r="C6" s="143" t="s">
        <v>342</v>
      </c>
      <c r="D6" s="143" t="s">
        <v>343</v>
      </c>
      <c r="E6" s="143" t="s">
        <v>638</v>
      </c>
      <c r="F6" s="143" t="s">
        <v>639</v>
      </c>
      <c r="G6" s="173">
        <v>46230</v>
      </c>
      <c r="H6" s="186" t="s">
        <v>640</v>
      </c>
    </row>
    <row r="7" spans="1:457" customFormat="1" ht="14.45">
      <c r="A7" s="169" t="str">
        <f>_xlfn.XLOOKUP(C7,'CSP Project Data'!$C$6:$C$87,'CSP Project Data'!$A$6:$A$87)</f>
        <v>OCS050</v>
      </c>
      <c r="B7" s="143" t="str">
        <f>_xlfn.XLOOKUP(C7,'CSP Project Data'!$C$6:$C$87,'CSP Project Data'!$B$6:$B$87)</f>
        <v>PAC</v>
      </c>
      <c r="C7" s="143" t="s">
        <v>332</v>
      </c>
      <c r="D7" s="143" t="s">
        <v>333</v>
      </c>
      <c r="E7" s="143" t="s">
        <v>641</v>
      </c>
      <c r="F7" s="143" t="s">
        <v>639</v>
      </c>
      <c r="G7" s="173">
        <v>46230</v>
      </c>
      <c r="H7" s="174" t="s">
        <v>640</v>
      </c>
    </row>
    <row r="8" spans="1:457" customFormat="1" ht="14.45">
      <c r="A8" s="169" t="str">
        <f>_xlfn.XLOOKUP(C8,'CSP Project Data'!$C$6:$C$87,'CSP Project Data'!$A$6:$A$87)</f>
        <v>OCS061</v>
      </c>
      <c r="B8" s="143" t="str">
        <f>_xlfn.XLOOKUP(C8,'CSP Project Data'!$C$6:$C$87,'CSP Project Data'!$B$6:$B$87)</f>
        <v>PAC</v>
      </c>
      <c r="C8" s="143" t="s">
        <v>553</v>
      </c>
      <c r="D8" s="143" t="s">
        <v>554</v>
      </c>
      <c r="E8" s="143" t="s">
        <v>642</v>
      </c>
      <c r="F8" s="143" t="s">
        <v>178</v>
      </c>
      <c r="G8" s="173">
        <v>46217</v>
      </c>
      <c r="H8" s="174" t="s">
        <v>643</v>
      </c>
    </row>
    <row r="9" spans="1:457" customFormat="1" ht="14.45">
      <c r="A9" s="169" t="str">
        <f>_xlfn.XLOOKUP(C9,'CSP Project Data'!$C$6:$C$87,'CSP Project Data'!$A$6:$A$87)</f>
        <v>OCS108</v>
      </c>
      <c r="B9" s="143" t="str">
        <f>_xlfn.XLOOKUP(C9,'CSP Project Data'!$C$6:$C$87,'CSP Project Data'!$B$6:$B$87)</f>
        <v>PAC</v>
      </c>
      <c r="C9" s="143" t="s">
        <v>498</v>
      </c>
      <c r="D9" s="143" t="s">
        <v>499</v>
      </c>
      <c r="E9" s="143" t="s">
        <v>254</v>
      </c>
      <c r="F9" s="143" t="s">
        <v>644</v>
      </c>
      <c r="G9" s="173">
        <v>46206</v>
      </c>
      <c r="H9" s="174" t="s">
        <v>645</v>
      </c>
    </row>
    <row r="10" spans="1:457" customFormat="1" ht="14.45">
      <c r="A10" s="185" t="str">
        <f>_xlfn.XLOOKUP(C10,'CSP Project Data'!$C$6:$C$87,'CSP Project Data'!$A$6:$A$87)</f>
        <v>OCS067</v>
      </c>
      <c r="B10" s="64" t="str">
        <f>_xlfn.XLOOKUP(C10,'CSP Project Data'!$C$6:$C$87,'CSP Project Data'!$B$6:$B$87)</f>
        <v>PAC</v>
      </c>
      <c r="C10" s="64" t="s">
        <v>374</v>
      </c>
      <c r="D10" s="64" t="s">
        <v>646</v>
      </c>
      <c r="E10" s="64" t="s">
        <v>642</v>
      </c>
      <c r="F10" s="64" t="s">
        <v>178</v>
      </c>
      <c r="G10" s="114">
        <v>46177</v>
      </c>
      <c r="H10" s="172" t="s">
        <v>647</v>
      </c>
    </row>
    <row r="11" spans="1:457" customFormat="1" ht="14.45">
      <c r="A11" s="185" t="str">
        <f>_xlfn.XLOOKUP(C11,'CSP Project Data'!$C$6:$C$87,'CSP Project Data'!$A$6:$A$87)</f>
        <v>OCS078</v>
      </c>
      <c r="B11" s="64" t="str">
        <f>_xlfn.XLOOKUP(C11,'CSP Project Data'!$C$6:$C$87,'CSP Project Data'!$B$6:$B$87)</f>
        <v>PAC</v>
      </c>
      <c r="C11" s="64" t="s">
        <v>468</v>
      </c>
      <c r="D11" s="64" t="s">
        <v>469</v>
      </c>
      <c r="E11" s="64" t="s">
        <v>648</v>
      </c>
      <c r="F11" s="64" t="s">
        <v>178</v>
      </c>
      <c r="G11" s="114">
        <v>46177</v>
      </c>
      <c r="H11" s="172" t="s">
        <v>647</v>
      </c>
    </row>
    <row r="12" spans="1:457" customFormat="1" ht="14.45">
      <c r="A12" s="185" t="str">
        <f>_xlfn.XLOOKUP(C12,'CSP Project Data'!$C$6:$C$87,'CSP Project Data'!$A$6:$A$87)</f>
        <v>OCS078</v>
      </c>
      <c r="B12" s="64" t="str">
        <f>_xlfn.XLOOKUP(C12,'CSP Project Data'!$C$6:$C$87,'CSP Project Data'!$B$6:$B$87)</f>
        <v>PAC</v>
      </c>
      <c r="C12" s="64" t="s">
        <v>468</v>
      </c>
      <c r="D12" s="64" t="s">
        <v>469</v>
      </c>
      <c r="E12" s="64" t="s">
        <v>648</v>
      </c>
      <c r="F12" s="64" t="s">
        <v>190</v>
      </c>
      <c r="G12" s="114">
        <v>46158</v>
      </c>
      <c r="H12" s="172" t="s">
        <v>649</v>
      </c>
    </row>
    <row r="13" spans="1:457" customFormat="1" ht="14.45">
      <c r="A13" s="185" t="str">
        <f>_xlfn.XLOOKUP(C13,'CSP Project Data'!$C$6:$C$87,'CSP Project Data'!$A$6:$A$87)</f>
        <v>CSQ0013</v>
      </c>
      <c r="B13" s="64" t="str">
        <f>_xlfn.XLOOKUP(C13,'CSP Project Data'!$C$6:$C$87,'CSP Project Data'!$B$6:$B$87)</f>
        <v>PGE</v>
      </c>
      <c r="C13" s="64" t="s">
        <v>563</v>
      </c>
      <c r="D13" s="64" t="s">
        <v>650</v>
      </c>
      <c r="E13" s="64" t="s">
        <v>99</v>
      </c>
      <c r="F13" s="64" t="s">
        <v>178</v>
      </c>
      <c r="G13" s="114">
        <v>46150</v>
      </c>
      <c r="H13" s="125" t="s">
        <v>651</v>
      </c>
    </row>
    <row r="14" spans="1:457" customFormat="1" ht="14.45">
      <c r="A14" s="185" t="str">
        <f>_xlfn.XLOOKUP(C14,'CSP Project Data'!$C$6:$C$87,'CSP Project Data'!$A$6:$A$87)</f>
        <v>SPQ0262</v>
      </c>
      <c r="B14" s="64" t="str">
        <f>_xlfn.XLOOKUP(C14,'CSP Project Data'!$C$6:$C$87,'CSP Project Data'!$B$6:$B$87)</f>
        <v>PGE</v>
      </c>
      <c r="C14" s="64" t="s">
        <v>397</v>
      </c>
      <c r="D14" s="64" t="s">
        <v>398</v>
      </c>
      <c r="E14" s="64" t="s">
        <v>299</v>
      </c>
      <c r="F14" s="64" t="s">
        <v>178</v>
      </c>
      <c r="G14" s="114">
        <v>46150</v>
      </c>
      <c r="H14" s="125" t="s">
        <v>651</v>
      </c>
    </row>
    <row r="15" spans="1:457" customFormat="1" ht="14.45">
      <c r="A15" s="185" t="str">
        <f>_xlfn.XLOOKUP(C15,'CSP Project Data'!$C$6:$C$87,'CSP Project Data'!$A$6:$A$87)</f>
        <v>OCS058</v>
      </c>
      <c r="B15" s="64" t="str">
        <f>_xlfn.XLOOKUP(C15,'CSP Project Data'!$C$6:$C$87,'CSP Project Data'!$B$6:$B$87)</f>
        <v>PAC</v>
      </c>
      <c r="C15" s="64" t="s">
        <v>365</v>
      </c>
      <c r="D15" s="64" t="s">
        <v>366</v>
      </c>
      <c r="E15" s="64" t="s">
        <v>642</v>
      </c>
      <c r="F15" s="64" t="s">
        <v>178</v>
      </c>
      <c r="G15" s="114">
        <v>46150</v>
      </c>
      <c r="H15" s="125" t="s">
        <v>651</v>
      </c>
    </row>
    <row r="16" spans="1:457" customFormat="1" ht="14.45">
      <c r="A16" s="185" t="str">
        <f>_xlfn.XLOOKUP(C16,'CSP Project Data'!$C$6:$C$87,'CSP Project Data'!$A$6:$A$87)</f>
        <v>CSQ0014</v>
      </c>
      <c r="B16" s="64" t="str">
        <f>_xlfn.XLOOKUP(C16,'CSP Project Data'!$C$6:$C$87,'CSP Project Data'!$B$6:$B$87)</f>
        <v>PGE</v>
      </c>
      <c r="C16" s="64" t="s">
        <v>390</v>
      </c>
      <c r="D16" s="64" t="s">
        <v>391</v>
      </c>
      <c r="E16" s="64" t="s">
        <v>652</v>
      </c>
      <c r="F16" s="64" t="s">
        <v>178</v>
      </c>
      <c r="G16" s="114">
        <v>46048</v>
      </c>
      <c r="H16" s="125" t="s">
        <v>653</v>
      </c>
    </row>
    <row r="17" spans="1:8" customFormat="1" ht="14.45">
      <c r="A17" s="185" t="str">
        <f>_xlfn.XLOOKUP(C17,'CSP Project Data'!$C$6:$C$87,'CSP Project Data'!$A$6:$A$87)</f>
        <v>OCS038</v>
      </c>
      <c r="B17" s="64" t="str">
        <f>_xlfn.XLOOKUP(C17,'CSP Project Data'!$C$6:$C$87,'CSP Project Data'!$B$6:$B$87)</f>
        <v>PAC</v>
      </c>
      <c r="C17" s="64" t="s">
        <v>183</v>
      </c>
      <c r="D17" s="64" t="s">
        <v>184</v>
      </c>
      <c r="E17" s="64" t="s">
        <v>654</v>
      </c>
      <c r="F17" s="64" t="s">
        <v>655</v>
      </c>
      <c r="G17" s="114">
        <v>46025</v>
      </c>
      <c r="H17" s="125" t="s">
        <v>656</v>
      </c>
    </row>
    <row r="18" spans="1:8" customFormat="1" ht="14.45">
      <c r="A18" s="185" t="s">
        <v>657</v>
      </c>
      <c r="B18" s="64" t="s">
        <v>11</v>
      </c>
      <c r="C18" s="64" t="s">
        <v>658</v>
      </c>
      <c r="D18" s="64" t="s">
        <v>659</v>
      </c>
      <c r="E18" s="64" t="s">
        <v>660</v>
      </c>
      <c r="F18" s="64" t="s">
        <v>178</v>
      </c>
      <c r="G18" s="114">
        <v>46025</v>
      </c>
      <c r="H18" s="125" t="s">
        <v>656</v>
      </c>
    </row>
    <row r="19" spans="1:8" customFormat="1" ht="14.45">
      <c r="A19" s="185" t="str">
        <f>_xlfn.XLOOKUP(C19,'CSP Project Data'!$C$6:$C$87,'CSP Project Data'!$A$6:$A$87)</f>
        <v>OCS061</v>
      </c>
      <c r="B19" s="64" t="str">
        <f>_xlfn.XLOOKUP(C19,'CSP Project Data'!$C$6:$C$87,'CSP Project Data'!$B$6:$B$87)</f>
        <v>PAC</v>
      </c>
      <c r="C19" s="64" t="s">
        <v>553</v>
      </c>
      <c r="D19" s="64" t="s">
        <v>554</v>
      </c>
      <c r="E19" s="64" t="s">
        <v>299</v>
      </c>
      <c r="F19" s="64" t="s">
        <v>190</v>
      </c>
      <c r="G19" s="114">
        <v>46024</v>
      </c>
      <c r="H19" s="125" t="s">
        <v>661</v>
      </c>
    </row>
    <row r="20" spans="1:8" customFormat="1" ht="14.45">
      <c r="A20" s="185" t="str">
        <f>_xlfn.XLOOKUP(C20,'CSP Project Data'!$C$6:$C$87,'CSP Project Data'!$A$6:$A$87)</f>
        <v>OCS067</v>
      </c>
      <c r="B20" s="64" t="str">
        <f>_xlfn.XLOOKUP(C20,'CSP Project Data'!$C$6:$C$87,'CSP Project Data'!$B$6:$B$87)</f>
        <v>PAC</v>
      </c>
      <c r="C20" s="64" t="s">
        <v>374</v>
      </c>
      <c r="D20" s="64" t="s">
        <v>646</v>
      </c>
      <c r="E20" s="64" t="s">
        <v>299</v>
      </c>
      <c r="F20" s="64" t="s">
        <v>190</v>
      </c>
      <c r="G20" s="114">
        <v>46024</v>
      </c>
      <c r="H20" s="125" t="s">
        <v>661</v>
      </c>
    </row>
    <row r="21" spans="1:8" customFormat="1" ht="14.45">
      <c r="A21" s="185" t="str">
        <f>_xlfn.XLOOKUP(C21,'CSP Project Data'!$C$6:$C$87,'CSP Project Data'!$A$6:$A$87)</f>
        <v>OCS058</v>
      </c>
      <c r="B21" s="64" t="str">
        <f>_xlfn.XLOOKUP(C21,'CSP Project Data'!$C$6:$C$87,'CSP Project Data'!$B$6:$B$87)</f>
        <v>PAC</v>
      </c>
      <c r="C21" s="64" t="s">
        <v>365</v>
      </c>
      <c r="D21" s="64" t="s">
        <v>366</v>
      </c>
      <c r="E21" s="64" t="s">
        <v>299</v>
      </c>
      <c r="F21" s="64" t="s">
        <v>190</v>
      </c>
      <c r="G21" s="114">
        <v>46024</v>
      </c>
      <c r="H21" s="125" t="s">
        <v>661</v>
      </c>
    </row>
    <row r="22" spans="1:8" customFormat="1" ht="14.45">
      <c r="A22" s="185" t="str">
        <f>_xlfn.XLOOKUP(C22,'CSP Project Data'!$C$6:$C$87,'CSP Project Data'!$A$6:$A$87)</f>
        <v>SPQ0261</v>
      </c>
      <c r="B22" s="64" t="str">
        <f>_xlfn.XLOOKUP(C22,'CSP Project Data'!$C$6:$C$87,'CSP Project Data'!$B$6:$B$87)</f>
        <v>PGE</v>
      </c>
      <c r="C22" s="64" t="s">
        <v>560</v>
      </c>
      <c r="D22" s="64" t="s">
        <v>561</v>
      </c>
      <c r="E22" s="64" t="s">
        <v>662</v>
      </c>
      <c r="F22" s="64" t="s">
        <v>663</v>
      </c>
      <c r="G22" s="114">
        <v>46015</v>
      </c>
      <c r="H22" s="125" t="s">
        <v>664</v>
      </c>
    </row>
    <row r="23" spans="1:8" customFormat="1" ht="14.45">
      <c r="A23" s="185" t="str">
        <f>_xlfn.XLOOKUP(C23,'CSP Project Data'!$C$6:$C$87,'CSP Project Data'!$A$6:$A$87)</f>
        <v>SPQ0266</v>
      </c>
      <c r="B23" s="64" t="str">
        <f>_xlfn.XLOOKUP(C23,'CSP Project Data'!$C$6:$C$87,'CSP Project Data'!$B$6:$B$87)</f>
        <v>PGE</v>
      </c>
      <c r="C23" s="64" t="s">
        <v>267</v>
      </c>
      <c r="D23" s="64" t="s">
        <v>268</v>
      </c>
      <c r="E23" s="64" t="s">
        <v>665</v>
      </c>
      <c r="F23" s="64" t="s">
        <v>663</v>
      </c>
      <c r="G23" s="114">
        <v>46015</v>
      </c>
      <c r="H23" s="125" t="s">
        <v>664</v>
      </c>
    </row>
    <row r="24" spans="1:8" customFormat="1" ht="14.45">
      <c r="A24" s="185" t="str">
        <f>_xlfn.XLOOKUP(C24,'CSP Project Data'!$C$6:$C$87,'CSP Project Data'!$A$6:$A$87)</f>
        <v>OCS039</v>
      </c>
      <c r="B24" s="64" t="str">
        <f>_xlfn.XLOOKUP(C24,'CSP Project Data'!$C$6:$C$87,'CSP Project Data'!$B$6:$B$87)</f>
        <v>PAC</v>
      </c>
      <c r="C24" s="64" t="s">
        <v>449</v>
      </c>
      <c r="D24" s="64" t="s">
        <v>450</v>
      </c>
      <c r="E24" s="64" t="s">
        <v>666</v>
      </c>
      <c r="F24" s="64" t="s">
        <v>663</v>
      </c>
      <c r="G24" s="114">
        <v>46001</v>
      </c>
      <c r="H24" s="125" t="s">
        <v>667</v>
      </c>
    </row>
    <row r="25" spans="1:8" customFormat="1" ht="14.45">
      <c r="A25" s="185" t="str">
        <f>_xlfn.XLOOKUP(C25,'CSP Project Data'!$C$6:$C$87,'CSP Project Data'!$A$6:$A$87)</f>
        <v>OCS008</v>
      </c>
      <c r="B25" s="64" t="str">
        <f>_xlfn.XLOOKUP(C25,'CSP Project Data'!$C$6:$C$87,'CSP Project Data'!$B$6:$B$87)</f>
        <v>PAC</v>
      </c>
      <c r="C25" s="64" t="s">
        <v>324</v>
      </c>
      <c r="D25" s="64" t="s">
        <v>325</v>
      </c>
      <c r="E25" s="64" t="s">
        <v>325</v>
      </c>
      <c r="F25" s="64" t="s">
        <v>663</v>
      </c>
      <c r="G25" s="114">
        <v>46001</v>
      </c>
      <c r="H25" s="125" t="s">
        <v>667</v>
      </c>
    </row>
    <row r="26" spans="1:8" customFormat="1" ht="14.45">
      <c r="A26" s="185" t="str">
        <f>_xlfn.XLOOKUP(C26,'CSP Project Data'!$C$6:$C$87,'CSP Project Data'!$A$6:$A$87)</f>
        <v>SPQ0179</v>
      </c>
      <c r="B26" s="64" t="str">
        <f>_xlfn.XLOOKUP(C26,'CSP Project Data'!$C$6:$C$87,'CSP Project Data'!$B$6:$B$87)</f>
        <v>PGE</v>
      </c>
      <c r="C26" s="64" t="s">
        <v>611</v>
      </c>
      <c r="D26" s="64" t="s">
        <v>612</v>
      </c>
      <c r="E26" s="64" t="s">
        <v>668</v>
      </c>
      <c r="F26" s="64" t="s">
        <v>655</v>
      </c>
      <c r="G26" s="114">
        <v>46001</v>
      </c>
      <c r="H26" s="125" t="s">
        <v>669</v>
      </c>
    </row>
    <row r="27" spans="1:8" customFormat="1" ht="14.45">
      <c r="A27" s="185" t="str">
        <f>_xlfn.XLOOKUP(C27,'CSP Project Data'!$C$6:$C$87,'CSP Project Data'!$A$6:$A$87)</f>
        <v>SPQ0266</v>
      </c>
      <c r="B27" s="64" t="str">
        <f>_xlfn.XLOOKUP(C27,'CSP Project Data'!$C$6:$C$87,'CSP Project Data'!$B$6:$B$87)</f>
        <v>PGE</v>
      </c>
      <c r="C27" s="64" t="s">
        <v>267</v>
      </c>
      <c r="D27" s="64" t="s">
        <v>268</v>
      </c>
      <c r="E27" s="64" t="s">
        <v>665</v>
      </c>
      <c r="F27" s="64" t="s">
        <v>178</v>
      </c>
      <c r="G27" s="114">
        <v>45966</v>
      </c>
      <c r="H27" s="125" t="s">
        <v>670</v>
      </c>
    </row>
    <row r="28" spans="1:8" customFormat="1" ht="14.45" customHeight="1">
      <c r="A28" s="185" t="str">
        <f>_xlfn.XLOOKUP(C28,'CSP Project Data'!$C$6:$C$87,'CSP Project Data'!$A$6:$A$87)</f>
        <v>OCS110</v>
      </c>
      <c r="B28" s="64" t="str">
        <f>_xlfn.XLOOKUP(C28,'CSP Project Data'!$C$6:$C$87,'CSP Project Data'!$B$6:$B$87)</f>
        <v>PAC</v>
      </c>
      <c r="C28" s="64" t="s">
        <v>251</v>
      </c>
      <c r="D28" s="64" t="s">
        <v>252</v>
      </c>
      <c r="E28" s="64" t="s">
        <v>254</v>
      </c>
      <c r="F28" s="64" t="s">
        <v>644</v>
      </c>
      <c r="G28" s="114">
        <v>45913</v>
      </c>
      <c r="H28" s="125" t="s">
        <v>671</v>
      </c>
    </row>
    <row r="29" spans="1:8" customFormat="1" ht="14.45" customHeight="1">
      <c r="A29" s="185" t="str">
        <f>_xlfn.XLOOKUP(C29,'CSP Project Data'!$C$6:$C$87,'CSP Project Data'!$A$6:$A$87)</f>
        <v>OCS080</v>
      </c>
      <c r="B29" s="64" t="str">
        <f>_xlfn.XLOOKUP(C29,'CSP Project Data'!$C$6:$C$87,'CSP Project Data'!$B$6:$B$87)</f>
        <v>PAC</v>
      </c>
      <c r="C29" s="64" t="s">
        <v>547</v>
      </c>
      <c r="D29" s="64" t="s">
        <v>548</v>
      </c>
      <c r="E29" s="64" t="s">
        <v>254</v>
      </c>
      <c r="F29" s="64" t="s">
        <v>644</v>
      </c>
      <c r="G29" s="114">
        <v>45913</v>
      </c>
      <c r="H29" s="125" t="s">
        <v>671</v>
      </c>
    </row>
    <row r="30" spans="1:8" customFormat="1" ht="14.45" customHeight="1">
      <c r="A30" s="185" t="str">
        <f>_xlfn.XLOOKUP(C30,'CSP Project Data'!$C$6:$C$87,'CSP Project Data'!$A$6:$A$87)</f>
        <v>OCS039</v>
      </c>
      <c r="B30" s="64" t="str">
        <f>_xlfn.XLOOKUP(C30,'CSP Project Data'!$C$6:$C$87,'CSP Project Data'!$B$6:$B$87)</f>
        <v>PAC</v>
      </c>
      <c r="C30" s="64" t="s">
        <v>449</v>
      </c>
      <c r="D30" s="64" t="s">
        <v>450</v>
      </c>
      <c r="E30" s="64" t="s">
        <v>666</v>
      </c>
      <c r="F30" s="64" t="s">
        <v>178</v>
      </c>
      <c r="G30" s="114">
        <v>45892</v>
      </c>
      <c r="H30" s="125" t="s">
        <v>672</v>
      </c>
    </row>
    <row r="31" spans="1:8" customFormat="1" ht="14.45" customHeight="1">
      <c r="A31" s="185" t="str">
        <f>_xlfn.XLOOKUP(C31,'CSP Project Data'!$C$6:$C$87,'CSP Project Data'!$A$6:$A$87)</f>
        <v>OCS057</v>
      </c>
      <c r="B31" s="64" t="str">
        <f>_xlfn.XLOOKUP(C31,'CSP Project Data'!$C$6:$C$87,'CSP Project Data'!$B$6:$B$87)</f>
        <v>PAC</v>
      </c>
      <c r="C31" s="64" t="s">
        <v>518</v>
      </c>
      <c r="D31" s="64" t="s">
        <v>519</v>
      </c>
      <c r="E31" s="64" t="s">
        <v>673</v>
      </c>
      <c r="F31" s="64" t="s">
        <v>663</v>
      </c>
      <c r="G31" s="114">
        <v>45889</v>
      </c>
      <c r="H31" s="125" t="s">
        <v>674</v>
      </c>
    </row>
    <row r="32" spans="1:8" customFormat="1" ht="14.45" customHeight="1">
      <c r="A32" s="185" t="str">
        <f>_xlfn.XLOOKUP(C32,'CSP Project Data'!$C$6:$C$87,'CSP Project Data'!$A$6:$A$87)</f>
        <v>OCS106</v>
      </c>
      <c r="B32" s="64" t="str">
        <f>_xlfn.XLOOKUP(C32,'CSP Project Data'!$C$6:$C$87,'CSP Project Data'!$B$6:$B$87)</f>
        <v>PAC</v>
      </c>
      <c r="C32" s="64" t="s">
        <v>511</v>
      </c>
      <c r="D32" s="64" t="s">
        <v>512</v>
      </c>
      <c r="E32" s="64" t="s">
        <v>254</v>
      </c>
      <c r="F32" s="64" t="s">
        <v>644</v>
      </c>
      <c r="G32" s="114">
        <v>45878</v>
      </c>
      <c r="H32" s="125" t="s">
        <v>675</v>
      </c>
    </row>
    <row r="33" spans="1:8" customFormat="1" ht="14.45" customHeight="1">
      <c r="A33" s="185" t="str">
        <f>_xlfn.XLOOKUP(C33,'CSP Project Data'!$C$6:$C$87,'CSP Project Data'!$A$6:$A$87)</f>
        <v>OCS107</v>
      </c>
      <c r="B33" s="64" t="str">
        <f>_xlfn.XLOOKUP(C33,'CSP Project Data'!$C$6:$C$87,'CSP Project Data'!$B$6:$B$87)</f>
        <v>PAC</v>
      </c>
      <c r="C33" s="64" t="s">
        <v>515</v>
      </c>
      <c r="D33" s="64" t="s">
        <v>516</v>
      </c>
      <c r="E33" s="64" t="s">
        <v>254</v>
      </c>
      <c r="F33" s="64" t="s">
        <v>644</v>
      </c>
      <c r="G33" s="114">
        <v>45878</v>
      </c>
      <c r="H33" s="125" t="s">
        <v>675</v>
      </c>
    </row>
    <row r="34" spans="1:8" customFormat="1" ht="14.45" customHeight="1">
      <c r="A34" s="185" t="str">
        <f>_xlfn.XLOOKUP(C34,'CSP Project Data'!$C$6:$C$87,'CSP Project Data'!$A$6:$A$87)</f>
        <v>OCS078</v>
      </c>
      <c r="B34" s="64" t="str">
        <f>_xlfn.XLOOKUP(C34,'CSP Project Data'!$C$6:$C$87,'CSP Project Data'!$B$6:$B$87)</f>
        <v>PAC</v>
      </c>
      <c r="C34" s="64" t="s">
        <v>468</v>
      </c>
      <c r="D34" s="64" t="s">
        <v>676</v>
      </c>
      <c r="E34" s="64" t="s">
        <v>299</v>
      </c>
      <c r="F34" s="64" t="s">
        <v>190</v>
      </c>
      <c r="G34" s="114">
        <v>45853</v>
      </c>
      <c r="H34" s="125" t="s">
        <v>677</v>
      </c>
    </row>
    <row r="35" spans="1:8" customFormat="1" ht="14.45" customHeight="1">
      <c r="A35" s="185" t="str">
        <f>_xlfn.XLOOKUP(C35,'CSP Project Data'!$C$6:$C$87,'CSP Project Data'!$A$6:$A$87)</f>
        <v>OCS078</v>
      </c>
      <c r="B35" s="64" t="str">
        <f>_xlfn.XLOOKUP(C35,'CSP Project Data'!$C$6:$C$87,'CSP Project Data'!$B$6:$B$87)</f>
        <v>PAC</v>
      </c>
      <c r="C35" s="64" t="s">
        <v>468</v>
      </c>
      <c r="D35" s="64" t="s">
        <v>469</v>
      </c>
      <c r="E35" s="64" t="s">
        <v>299</v>
      </c>
      <c r="F35" s="64" t="s">
        <v>190</v>
      </c>
      <c r="G35" s="114">
        <v>45853</v>
      </c>
      <c r="H35" s="125" t="s">
        <v>677</v>
      </c>
    </row>
    <row r="36" spans="1:8" customFormat="1" ht="14.45" customHeight="1">
      <c r="A36" s="185" t="str">
        <f>_xlfn.XLOOKUP(C36,'CSP Project Data'!$C$6:$C$87,'CSP Project Data'!$A$6:$A$87)</f>
        <v>SPQ0272</v>
      </c>
      <c r="B36" s="64" t="str">
        <f>_xlfn.XLOOKUP(C36,'CSP Project Data'!$C$6:$C$87,'CSP Project Data'!$B$6:$B$87)</f>
        <v>PGE</v>
      </c>
      <c r="C36" s="64" t="s">
        <v>457</v>
      </c>
      <c r="D36" s="64" t="s">
        <v>458</v>
      </c>
      <c r="E36" s="64" t="s">
        <v>642</v>
      </c>
      <c r="F36" s="64" t="s">
        <v>178</v>
      </c>
      <c r="G36" s="114">
        <v>45853</v>
      </c>
      <c r="H36" s="125" t="s">
        <v>678</v>
      </c>
    </row>
    <row r="37" spans="1:8" customFormat="1" ht="14.45" customHeight="1">
      <c r="A37" s="185" t="str">
        <f>_xlfn.XLOOKUP(C37,'CSP Project Data'!$C$6:$C$87,'CSP Project Data'!$A$6:$A$87)</f>
        <v>OCS012</v>
      </c>
      <c r="B37" s="64" t="str">
        <f>_xlfn.XLOOKUP(C37,'CSP Project Data'!$C$6:$C$87,'CSP Project Data'!$B$6:$B$87)</f>
        <v>PAC</v>
      </c>
      <c r="C37" s="64" t="s">
        <v>420</v>
      </c>
      <c r="D37" s="64" t="s">
        <v>421</v>
      </c>
      <c r="E37" s="64" t="s">
        <v>254</v>
      </c>
      <c r="F37" s="64" t="s">
        <v>655</v>
      </c>
      <c r="G37" s="114">
        <v>45829</v>
      </c>
      <c r="H37" s="125" t="s">
        <v>679</v>
      </c>
    </row>
    <row r="38" spans="1:8" customFormat="1" ht="14.45" customHeight="1">
      <c r="A38" s="185" t="str">
        <f>_xlfn.XLOOKUP(C38,'CSP Project Data'!$C$6:$C$87,'CSP Project Data'!$A$6:$A$87)</f>
        <v>OCS047</v>
      </c>
      <c r="B38" s="64" t="str">
        <f>_xlfn.XLOOKUP(C38,'CSP Project Data'!$C$6:$C$87,'CSP Project Data'!$B$6:$B$87)</f>
        <v>PAC</v>
      </c>
      <c r="C38" s="64" t="s">
        <v>175</v>
      </c>
      <c r="D38" s="64" t="s">
        <v>176</v>
      </c>
      <c r="E38" s="64" t="s">
        <v>177</v>
      </c>
      <c r="F38" s="64" t="s">
        <v>655</v>
      </c>
      <c r="G38" s="114">
        <v>45829</v>
      </c>
      <c r="H38" s="125" t="s">
        <v>679</v>
      </c>
    </row>
    <row r="39" spans="1:8" customFormat="1" ht="14.45" customHeight="1">
      <c r="A39" s="185" t="str">
        <f>_xlfn.XLOOKUP(C39,'CSP Project Data'!$C$6:$C$87,'CSP Project Data'!$A$6:$A$87)</f>
        <v>OCS039</v>
      </c>
      <c r="B39" s="64" t="str">
        <f>_xlfn.XLOOKUP(C39,'CSP Project Data'!$C$6:$C$87,'CSP Project Data'!$B$6:$B$87)</f>
        <v>PAC</v>
      </c>
      <c r="C39" s="64" t="s">
        <v>449</v>
      </c>
      <c r="D39" s="64" t="s">
        <v>450</v>
      </c>
      <c r="E39" s="64" t="s">
        <v>666</v>
      </c>
      <c r="F39" s="64" t="s">
        <v>178</v>
      </c>
      <c r="G39" s="114">
        <v>45828</v>
      </c>
      <c r="H39" s="125" t="s">
        <v>680</v>
      </c>
    </row>
    <row r="40" spans="1:8" customFormat="1" ht="14.45" customHeight="1">
      <c r="A40" s="185" t="str">
        <f>_xlfn.XLOOKUP(C40,'CSP Project Data'!$C$6:$C$87,'CSP Project Data'!$A$6:$A$87)</f>
        <v>CSQ0015</v>
      </c>
      <c r="B40" s="64" t="str">
        <f>_xlfn.XLOOKUP(C40,'CSP Project Data'!$C$6:$C$87,'CSP Project Data'!$B$6:$B$87)</f>
        <v>PGE</v>
      </c>
      <c r="C40" s="64" t="s">
        <v>297</v>
      </c>
      <c r="D40" s="64" t="s">
        <v>298</v>
      </c>
      <c r="E40" s="64" t="s">
        <v>299</v>
      </c>
      <c r="F40" s="64" t="s">
        <v>178</v>
      </c>
      <c r="G40" s="114">
        <v>45828</v>
      </c>
      <c r="H40" s="125" t="s">
        <v>680</v>
      </c>
    </row>
    <row r="41" spans="1:8" customFormat="1" ht="14.45" customHeight="1">
      <c r="A41" s="185" t="str">
        <f>_xlfn.XLOOKUP(C41,'CSP Project Data'!$C$6:$C$87,'CSP Project Data'!$A$6:$A$87)</f>
        <v>SPQ0179</v>
      </c>
      <c r="B41" s="64" t="str">
        <f>_xlfn.XLOOKUP(C41,'CSP Project Data'!$C$6:$C$87,'CSP Project Data'!$B$6:$B$87)</f>
        <v>PGE</v>
      </c>
      <c r="C41" s="64" t="s">
        <v>611</v>
      </c>
      <c r="D41" s="64" t="s">
        <v>612</v>
      </c>
      <c r="E41" s="64" t="s">
        <v>668</v>
      </c>
      <c r="F41" s="64" t="s">
        <v>663</v>
      </c>
      <c r="G41" s="114">
        <v>45819</v>
      </c>
      <c r="H41" s="125" t="s">
        <v>681</v>
      </c>
    </row>
    <row r="42" spans="1:8" customFormat="1" ht="14.45" customHeight="1">
      <c r="A42" s="185" t="str">
        <f>_xlfn.XLOOKUP(C42,'CSP Project Data'!$C$6:$C$87,'CSP Project Data'!$A$6:$A$87)</f>
        <v>OCS058</v>
      </c>
      <c r="B42" s="64" t="str">
        <f>_xlfn.XLOOKUP(C42,'CSP Project Data'!$C$6:$C$87,'CSP Project Data'!$B$6:$B$87)</f>
        <v>PAC</v>
      </c>
      <c r="C42" s="64" t="s">
        <v>365</v>
      </c>
      <c r="D42" s="64" t="s">
        <v>366</v>
      </c>
      <c r="E42" s="64" t="s">
        <v>299</v>
      </c>
      <c r="F42" s="64" t="s">
        <v>178</v>
      </c>
      <c r="G42" s="114">
        <v>45804</v>
      </c>
      <c r="H42" s="125" t="s">
        <v>682</v>
      </c>
    </row>
    <row r="43" spans="1:8" customFormat="1" ht="14.45" customHeight="1">
      <c r="A43" s="185" t="str">
        <f>_xlfn.XLOOKUP(C43,'CSP Project Data'!$C$6:$C$87,'CSP Project Data'!$A$6:$A$87)</f>
        <v>SPQ0266</v>
      </c>
      <c r="B43" s="64" t="str">
        <f>_xlfn.XLOOKUP(C43,'CSP Project Data'!$C$6:$C$87,'CSP Project Data'!$B$6:$B$87)</f>
        <v>PGE</v>
      </c>
      <c r="C43" s="64" t="s">
        <v>267</v>
      </c>
      <c r="D43" s="64" t="s">
        <v>268</v>
      </c>
      <c r="E43" s="64" t="s">
        <v>665</v>
      </c>
      <c r="F43" s="64" t="s">
        <v>178</v>
      </c>
      <c r="G43" s="114">
        <v>45778</v>
      </c>
      <c r="H43" s="125" t="s">
        <v>683</v>
      </c>
    </row>
    <row r="44" spans="1:8" customFormat="1" ht="14.45" customHeight="1">
      <c r="A44" s="185" t="str">
        <f>_xlfn.XLOOKUP(C44,'CSP Project Data'!$C$6:$C$87,'CSP Project Data'!$A$6:$A$87)</f>
        <v>Q1045</v>
      </c>
      <c r="B44" s="64" t="str">
        <f>_xlfn.XLOOKUP(C44,'CSP Project Data'!$C$6:$C$87,'CSP Project Data'!$B$6:$B$87)</f>
        <v>PAC</v>
      </c>
      <c r="C44" s="64" t="s">
        <v>534</v>
      </c>
      <c r="D44" s="64" t="s">
        <v>684</v>
      </c>
      <c r="E44" s="64" t="s">
        <v>685</v>
      </c>
      <c r="F44" s="64" t="s">
        <v>686</v>
      </c>
      <c r="G44" s="114">
        <v>45776</v>
      </c>
      <c r="H44" s="125" t="s">
        <v>687</v>
      </c>
    </row>
    <row r="45" spans="1:8" customFormat="1" ht="14.45" customHeight="1">
      <c r="A45" s="185" t="str">
        <f>_xlfn.XLOOKUP(C45,'CSP Project Data'!$C$6:$C$87,'CSP Project Data'!$A$6:$A$87)</f>
        <v>Q0666</v>
      </c>
      <c r="B45" s="64" t="str">
        <f>_xlfn.XLOOKUP(C45,'CSP Project Data'!$C$6:$C$87,'CSP Project Data'!$B$6:$B$87)</f>
        <v>PAC</v>
      </c>
      <c r="C45" s="64" t="s">
        <v>526</v>
      </c>
      <c r="D45" s="64" t="s">
        <v>688</v>
      </c>
      <c r="E45" s="64" t="s">
        <v>689</v>
      </c>
      <c r="F45" s="64" t="s">
        <v>686</v>
      </c>
      <c r="G45" s="114">
        <v>45776</v>
      </c>
      <c r="H45" s="125" t="s">
        <v>687</v>
      </c>
    </row>
    <row r="46" spans="1:8" customFormat="1" ht="14.45" customHeight="1">
      <c r="A46" s="185" t="str">
        <f>_xlfn.XLOOKUP(C46,'CSP Project Data'!$C$6:$C$87,'CSP Project Data'!$A$6:$A$87)</f>
        <v>CSQ0019</v>
      </c>
      <c r="B46" s="64" t="str">
        <f>_xlfn.XLOOKUP(C46,'CSP Project Data'!$C$6:$C$87,'CSP Project Data'!$B$6:$B$87)</f>
        <v>PGE</v>
      </c>
      <c r="C46" s="64" t="s">
        <v>380</v>
      </c>
      <c r="D46" s="64" t="s">
        <v>381</v>
      </c>
      <c r="E46" s="64" t="s">
        <v>254</v>
      </c>
      <c r="F46" s="64" t="s">
        <v>644</v>
      </c>
      <c r="G46" s="114">
        <v>45771</v>
      </c>
      <c r="H46" s="125" t="s">
        <v>690</v>
      </c>
    </row>
    <row r="47" spans="1:8" customFormat="1" ht="14.45" customHeight="1">
      <c r="A47" s="185" t="str">
        <f>_xlfn.XLOOKUP(C47,'CSP Project Data'!$C$6:$C$87,'CSP Project Data'!$A$6:$A$87)</f>
        <v>SPQ0274</v>
      </c>
      <c r="B47" s="64" t="str">
        <f>_xlfn.XLOOKUP(C47,'CSP Project Data'!$C$6:$C$87,'CSP Project Data'!$B$6:$B$87)</f>
        <v>PGE</v>
      </c>
      <c r="C47" s="64" t="s">
        <v>402</v>
      </c>
      <c r="D47" s="64" t="s">
        <v>403</v>
      </c>
      <c r="E47" s="64" t="s">
        <v>404</v>
      </c>
      <c r="F47" s="64" t="s">
        <v>644</v>
      </c>
      <c r="G47" s="114">
        <v>45752</v>
      </c>
      <c r="H47" s="125" t="s">
        <v>691</v>
      </c>
    </row>
    <row r="48" spans="1:8" customFormat="1" ht="14.45" customHeight="1">
      <c r="A48" s="185" t="str">
        <f>_xlfn.XLOOKUP(C48,'CSP Project Data'!$C$6:$C$87,'CSP Project Data'!$A$6:$A$87)</f>
        <v>OCS087</v>
      </c>
      <c r="B48" s="64" t="str">
        <f>_xlfn.XLOOKUP(C48,'CSP Project Data'!$C$6:$C$87,'CSP Project Data'!$B$6:$B$87)</f>
        <v>PAC</v>
      </c>
      <c r="C48" s="64" t="s">
        <v>579</v>
      </c>
      <c r="D48" s="64" t="s">
        <v>580</v>
      </c>
      <c r="E48" s="64" t="s">
        <v>404</v>
      </c>
      <c r="F48" s="64" t="s">
        <v>644</v>
      </c>
      <c r="G48" s="114">
        <v>45752</v>
      </c>
      <c r="H48" s="125" t="s">
        <v>691</v>
      </c>
    </row>
    <row r="49" spans="1:8" customFormat="1" ht="14.45" customHeight="1">
      <c r="A49" s="185" t="str">
        <f>_xlfn.XLOOKUP(C49,'CSP Project Data'!$C$6:$C$87,'CSP Project Data'!$A$6:$A$87)</f>
        <v>OCS057</v>
      </c>
      <c r="B49" s="64" t="str">
        <f>_xlfn.XLOOKUP(C49,'CSP Project Data'!$C$6:$C$87,'CSP Project Data'!$B$6:$B$87)</f>
        <v>PAC</v>
      </c>
      <c r="C49" s="64" t="s">
        <v>518</v>
      </c>
      <c r="D49" s="64" t="s">
        <v>519</v>
      </c>
      <c r="E49" s="64" t="s">
        <v>673</v>
      </c>
      <c r="F49" s="64" t="s">
        <v>178</v>
      </c>
      <c r="G49" s="114">
        <v>45745</v>
      </c>
      <c r="H49" s="125" t="s">
        <v>692</v>
      </c>
    </row>
    <row r="50" spans="1:8" customFormat="1" ht="14.45" customHeight="1">
      <c r="A50" s="185" t="str">
        <f>_xlfn.XLOOKUP(C50,'CSP Project Data'!$C$6:$C$87,'CSP Project Data'!$A$6:$A$87)</f>
        <v>OCS008</v>
      </c>
      <c r="B50" s="64" t="str">
        <f>_xlfn.XLOOKUP(C50,'CSP Project Data'!$C$6:$C$87,'CSP Project Data'!$B$6:$B$87)</f>
        <v>PAC</v>
      </c>
      <c r="C50" s="64" t="s">
        <v>324</v>
      </c>
      <c r="D50" s="64" t="s">
        <v>325</v>
      </c>
      <c r="E50" s="64" t="s">
        <v>325</v>
      </c>
      <c r="F50" s="64" t="s">
        <v>178</v>
      </c>
      <c r="G50" s="114">
        <v>45745</v>
      </c>
      <c r="H50" s="125" t="s">
        <v>692</v>
      </c>
    </row>
    <row r="51" spans="1:8" customFormat="1" ht="14.45" customHeight="1">
      <c r="A51" s="185" t="s">
        <v>657</v>
      </c>
      <c r="B51" s="64" t="s">
        <v>11</v>
      </c>
      <c r="C51" s="64" t="s">
        <v>658</v>
      </c>
      <c r="D51" s="64" t="s">
        <v>659</v>
      </c>
      <c r="E51" s="64" t="s">
        <v>660</v>
      </c>
      <c r="F51" s="64" t="s">
        <v>178</v>
      </c>
      <c r="G51" s="114">
        <v>45745</v>
      </c>
      <c r="H51" s="125" t="s">
        <v>692</v>
      </c>
    </row>
    <row r="52" spans="1:8" customFormat="1" ht="14.45" customHeight="1">
      <c r="A52" s="185" t="e">
        <f>_xlfn.XLOOKUP(C52,'CSP Project Data'!$C$6:$C$87,'CSP Project Data'!$A$6:$A$87)</f>
        <v>#N/A</v>
      </c>
      <c r="B52" s="64" t="e">
        <f>_xlfn.XLOOKUP(C52,'CSP Project Data'!$C$6:$C$87,'CSP Project Data'!$B$6:$B$87)</f>
        <v>#N/A</v>
      </c>
      <c r="C52" s="64" t="s">
        <v>693</v>
      </c>
      <c r="D52" s="64" t="s">
        <v>694</v>
      </c>
      <c r="E52" s="64" t="s">
        <v>254</v>
      </c>
      <c r="F52" s="64" t="s">
        <v>644</v>
      </c>
      <c r="G52" s="114">
        <v>45742</v>
      </c>
      <c r="H52" s="125" t="s">
        <v>695</v>
      </c>
    </row>
    <row r="53" spans="1:8" customFormat="1" ht="14.45" customHeight="1">
      <c r="A53" s="185" t="str">
        <f>_xlfn.XLOOKUP(C53,'CSP Project Data'!$C$6:$C$87,'CSP Project Data'!$A$6:$A$87)</f>
        <v>OCS086</v>
      </c>
      <c r="B53" s="64" t="str">
        <f>_xlfn.XLOOKUP(C53,'CSP Project Data'!$C$6:$C$87,'CSP Project Data'!$B$6:$B$87)</f>
        <v>PAC</v>
      </c>
      <c r="C53" s="64" t="s">
        <v>487</v>
      </c>
      <c r="D53" s="64" t="s">
        <v>488</v>
      </c>
      <c r="E53" s="64" t="s">
        <v>254</v>
      </c>
      <c r="F53" s="64" t="s">
        <v>644</v>
      </c>
      <c r="G53" s="114">
        <v>45733</v>
      </c>
      <c r="H53" s="125" t="s">
        <v>696</v>
      </c>
    </row>
    <row r="54" spans="1:8" customFormat="1" ht="14.45" customHeight="1">
      <c r="A54" s="185" t="str">
        <f>_xlfn.XLOOKUP(C54,'CSP Project Data'!$C$6:$C$87,'CSP Project Data'!$A$6:$A$87)</f>
        <v>OCS095</v>
      </c>
      <c r="B54" s="64" t="str">
        <f>_xlfn.XLOOKUP(C54,'CSP Project Data'!$C$6:$C$87,'CSP Project Data'!$B$6:$B$87)</f>
        <v>PAC</v>
      </c>
      <c r="C54" s="64" t="s">
        <v>440</v>
      </c>
      <c r="D54" s="64" t="s">
        <v>441</v>
      </c>
      <c r="E54" s="64" t="s">
        <v>321</v>
      </c>
      <c r="F54" s="64" t="s">
        <v>644</v>
      </c>
      <c r="G54" s="114">
        <v>45733</v>
      </c>
      <c r="H54" s="125" t="s">
        <v>696</v>
      </c>
    </row>
    <row r="55" spans="1:8" customFormat="1" ht="14.85" customHeight="1">
      <c r="A55" s="185" t="str">
        <f>_xlfn.XLOOKUP(C55,'CSP Project Data'!$C$6:$C$87,'CSP Project Data'!$A$6:$A$87)</f>
        <v>OCS098</v>
      </c>
      <c r="B55" s="64" t="str">
        <f>_xlfn.XLOOKUP(C55,'CSP Project Data'!$C$6:$C$87,'CSP Project Data'!$B$6:$B$87)</f>
        <v>PAC</v>
      </c>
      <c r="C55" s="64" t="s">
        <v>437</v>
      </c>
      <c r="D55" s="64" t="s">
        <v>438</v>
      </c>
      <c r="E55" s="64" t="s">
        <v>321</v>
      </c>
      <c r="F55" s="64" t="s">
        <v>644</v>
      </c>
      <c r="G55" s="114">
        <v>45733</v>
      </c>
      <c r="H55" s="125" t="s">
        <v>696</v>
      </c>
    </row>
    <row r="56" spans="1:8" customFormat="1" ht="14.85" customHeight="1">
      <c r="A56" s="185" t="str">
        <f>_xlfn.XLOOKUP(C56,'CSP Project Data'!$C$6:$C$87,'CSP Project Data'!$A$6:$A$87)</f>
        <v>OCS103</v>
      </c>
      <c r="B56" s="64" t="str">
        <f>_xlfn.XLOOKUP(C56,'CSP Project Data'!$C$6:$C$87,'CSP Project Data'!$B$6:$B$87)</f>
        <v>PAC</v>
      </c>
      <c r="C56" s="64" t="s">
        <v>415</v>
      </c>
      <c r="D56" s="64" t="s">
        <v>416</v>
      </c>
      <c r="E56" s="64" t="s">
        <v>697</v>
      </c>
      <c r="F56" s="64" t="s">
        <v>644</v>
      </c>
      <c r="G56" s="114">
        <v>45733</v>
      </c>
      <c r="H56" s="125" t="s">
        <v>696</v>
      </c>
    </row>
    <row r="57" spans="1:8" customFormat="1" ht="14.85" customHeight="1">
      <c r="A57" s="185" t="str">
        <f>_xlfn.XLOOKUP(C57,'CSP Project Data'!$C$6:$C$87,'CSP Project Data'!$A$6:$A$87)</f>
        <v>OCS101</v>
      </c>
      <c r="B57" s="64" t="str">
        <f>_xlfn.XLOOKUP(C57,'CSP Project Data'!$C$6:$C$87,'CSP Project Data'!$B$6:$B$87)</f>
        <v>PAC</v>
      </c>
      <c r="C57" s="64" t="s">
        <v>319</v>
      </c>
      <c r="D57" s="64" t="s">
        <v>320</v>
      </c>
      <c r="E57" s="64" t="s">
        <v>697</v>
      </c>
      <c r="F57" s="64" t="s">
        <v>644</v>
      </c>
      <c r="G57" s="114">
        <v>45733</v>
      </c>
      <c r="H57" s="125" t="s">
        <v>696</v>
      </c>
    </row>
    <row r="58" spans="1:8" customFormat="1" ht="14.45" customHeight="1">
      <c r="A58" s="185" t="e">
        <f>_xlfn.XLOOKUP(C58,'CSP Project Data'!$C$6:$C$87,'CSP Project Data'!$A$6:$A$87)</f>
        <v>#N/A</v>
      </c>
      <c r="B58" s="64" t="e">
        <f>_xlfn.XLOOKUP(C58,'CSP Project Data'!$C$6:$C$87,'CSP Project Data'!$B$6:$B$87)</f>
        <v>#N/A</v>
      </c>
      <c r="C58" s="64" t="s">
        <v>698</v>
      </c>
      <c r="D58" s="64" t="s">
        <v>699</v>
      </c>
      <c r="E58" s="64" t="s">
        <v>700</v>
      </c>
      <c r="F58" s="64" t="s">
        <v>644</v>
      </c>
      <c r="G58" s="114">
        <v>45733</v>
      </c>
      <c r="H58" s="183" t="s">
        <v>696</v>
      </c>
    </row>
    <row r="59" spans="1:8" customFormat="1" ht="14.85" customHeight="1">
      <c r="A59" s="185" t="str">
        <f>_xlfn.XLOOKUP(C59,'CSP Project Data'!$C$6:$C$87,'CSP Project Data'!$A$6:$A$87)</f>
        <v>OCS038</v>
      </c>
      <c r="B59" s="64" t="str">
        <f>_xlfn.XLOOKUP(C59,'CSP Project Data'!$C$6:$C$87,'CSP Project Data'!$B$6:$B$87)</f>
        <v>PAC</v>
      </c>
      <c r="C59" s="64" t="s">
        <v>183</v>
      </c>
      <c r="D59" s="64" t="s">
        <v>184</v>
      </c>
      <c r="E59" s="64" t="s">
        <v>654</v>
      </c>
      <c r="F59" s="64" t="s">
        <v>663</v>
      </c>
      <c r="G59" s="114">
        <v>45720</v>
      </c>
      <c r="H59" s="125" t="s">
        <v>701</v>
      </c>
    </row>
    <row r="60" spans="1:8" customFormat="1" ht="14.85" customHeight="1">
      <c r="A60" s="185" t="str">
        <f>_xlfn.XLOOKUP(C60,'CSP Project Data'!$C$6:$C$87,'CSP Project Data'!$A$6:$A$87)</f>
        <v xml:space="preserve"> CSQ0004</v>
      </c>
      <c r="B60" s="64" t="str">
        <f>_xlfn.XLOOKUP(C60,'CSP Project Data'!$C$6:$C$87,'CSP Project Data'!$B$6:$B$87)</f>
        <v>PGE</v>
      </c>
      <c r="C60" s="64" t="s">
        <v>491</v>
      </c>
      <c r="D60" s="64" t="s">
        <v>492</v>
      </c>
      <c r="E60" s="64" t="s">
        <v>702</v>
      </c>
      <c r="F60" s="64" t="s">
        <v>663</v>
      </c>
      <c r="G60" s="114">
        <v>45720</v>
      </c>
      <c r="H60" s="125" t="s">
        <v>701</v>
      </c>
    </row>
    <row r="61" spans="1:8" customFormat="1" ht="14.85" customHeight="1">
      <c r="A61" s="185" t="str">
        <f>_xlfn.XLOOKUP(C61,'CSP Project Data'!$C$6:$C$87,'CSP Project Data'!$A$6:$A$87)</f>
        <v>OCS039</v>
      </c>
      <c r="B61" s="64" t="str">
        <f>_xlfn.XLOOKUP(C61,'CSP Project Data'!$C$6:$C$87,'CSP Project Data'!$B$6:$B$87)</f>
        <v>PAC</v>
      </c>
      <c r="C61" s="64" t="s">
        <v>449</v>
      </c>
      <c r="D61" s="64" t="s">
        <v>450</v>
      </c>
      <c r="E61" s="64" t="s">
        <v>666</v>
      </c>
      <c r="F61" s="64" t="s">
        <v>178</v>
      </c>
      <c r="G61" s="114">
        <v>45710</v>
      </c>
      <c r="H61" s="150" t="s">
        <v>703</v>
      </c>
    </row>
    <row r="62" spans="1:8" customFormat="1" ht="14.85" customHeight="1">
      <c r="A62" s="185" t="str">
        <f>_xlfn.XLOOKUP(C62,'CSP Project Data'!$C$6:$C$87,'CSP Project Data'!$A$6:$A$87)</f>
        <v>SPQ0179</v>
      </c>
      <c r="B62" s="64" t="str">
        <f>_xlfn.XLOOKUP(C62,'CSP Project Data'!$C$6:$C$87,'CSP Project Data'!$B$6:$B$87)</f>
        <v>PGE</v>
      </c>
      <c r="C62" s="64" t="s">
        <v>611</v>
      </c>
      <c r="D62" s="64" t="s">
        <v>612</v>
      </c>
      <c r="E62" s="64" t="s">
        <v>668</v>
      </c>
      <c r="F62" s="64" t="s">
        <v>178</v>
      </c>
      <c r="G62" s="114">
        <v>45696</v>
      </c>
      <c r="H62" s="125" t="s">
        <v>704</v>
      </c>
    </row>
    <row r="63" spans="1:8" customFormat="1" ht="14.85" customHeight="1">
      <c r="A63" s="185" t="str">
        <f>_xlfn.XLOOKUP(C63,'CSP Project Data'!$C$6:$C$87,'CSP Project Data'!$A$6:$A$87)</f>
        <v>SPQ0240</v>
      </c>
      <c r="B63" s="64" t="str">
        <f>_xlfn.XLOOKUP(C63,'CSP Project Data'!$C$6:$C$87,'CSP Project Data'!$B$6:$B$87)</f>
        <v>PGE</v>
      </c>
      <c r="C63" s="64" t="s">
        <v>603</v>
      </c>
      <c r="D63" s="64" t="s">
        <v>604</v>
      </c>
      <c r="E63" s="64" t="s">
        <v>705</v>
      </c>
      <c r="F63" s="64" t="s">
        <v>663</v>
      </c>
      <c r="G63" s="114">
        <v>45679</v>
      </c>
      <c r="H63" s="125" t="s">
        <v>706</v>
      </c>
    </row>
    <row r="64" spans="1:8" customFormat="1" ht="14.85" customHeight="1">
      <c r="A64" s="185" t="str">
        <f>_xlfn.XLOOKUP(C64,'CSP Project Data'!$C$6:$C$87,'CSP Project Data'!$A$6:$A$87)</f>
        <v>OCS027</v>
      </c>
      <c r="B64" s="64" t="str">
        <f>_xlfn.XLOOKUP(C64,'CSP Project Data'!$C$6:$C$87,'CSP Project Data'!$B$6:$B$87)</f>
        <v>PAC</v>
      </c>
      <c r="C64" s="64" t="s">
        <v>474</v>
      </c>
      <c r="D64" s="64" t="s">
        <v>475</v>
      </c>
      <c r="E64" s="64" t="s">
        <v>707</v>
      </c>
      <c r="F64" s="64" t="s">
        <v>663</v>
      </c>
      <c r="G64" s="114">
        <v>45679</v>
      </c>
      <c r="H64" s="125" t="s">
        <v>706</v>
      </c>
    </row>
    <row r="65" spans="1:8" customFormat="1" ht="14.85" customHeight="1">
      <c r="A65" s="185" t="str">
        <f>_xlfn.XLOOKUP(C65,'CSP Project Data'!$C$6:$C$87,'CSP Project Data'!$A$6:$A$87)</f>
        <v>OCS036</v>
      </c>
      <c r="B65" s="64" t="str">
        <f>_xlfn.XLOOKUP(C65,'CSP Project Data'!$C$6:$C$87,'CSP Project Data'!$B$6:$B$87)</f>
        <v>PAC</v>
      </c>
      <c r="C65" s="64" t="s">
        <v>540</v>
      </c>
      <c r="D65" s="64" t="s">
        <v>541</v>
      </c>
      <c r="E65" s="64" t="s">
        <v>708</v>
      </c>
      <c r="F65" s="64" t="s">
        <v>655</v>
      </c>
      <c r="G65" s="114">
        <v>45657</v>
      </c>
      <c r="H65" s="124" t="s">
        <v>709</v>
      </c>
    </row>
    <row r="66" spans="1:8" customFormat="1" ht="14.85" customHeight="1">
      <c r="A66" s="185" t="str">
        <f>_xlfn.XLOOKUP(C66,'CSP Project Data'!$C$6:$C$87,'CSP Project Data'!$A$6:$A$87)</f>
        <v>OCS034</v>
      </c>
      <c r="B66" s="64" t="str">
        <f>_xlfn.XLOOKUP(C66,'CSP Project Data'!$C$6:$C$87,'CSP Project Data'!$B$6:$B$87)</f>
        <v>PAC</v>
      </c>
      <c r="C66" s="64" t="s">
        <v>567</v>
      </c>
      <c r="D66" s="64" t="s">
        <v>568</v>
      </c>
      <c r="E66" s="64" t="s">
        <v>710</v>
      </c>
      <c r="F66" s="64" t="s">
        <v>655</v>
      </c>
      <c r="G66" s="114">
        <v>45657</v>
      </c>
      <c r="H66" s="125" t="s">
        <v>709</v>
      </c>
    </row>
    <row r="67" spans="1:8" customFormat="1" ht="14.85" customHeight="1">
      <c r="A67" s="185" t="str">
        <f>_xlfn.XLOOKUP(C67,'CSP Project Data'!$C$6:$C$87,'CSP Project Data'!$A$6:$A$87)</f>
        <v>SPQ0240</v>
      </c>
      <c r="B67" s="64" t="str">
        <f>_xlfn.XLOOKUP(C67,'CSP Project Data'!$C$6:$C$87,'CSP Project Data'!$B$6:$B$87)</f>
        <v>PGE</v>
      </c>
      <c r="C67" s="64" t="s">
        <v>603</v>
      </c>
      <c r="D67" s="64" t="s">
        <v>604</v>
      </c>
      <c r="E67" s="64" t="s">
        <v>705</v>
      </c>
      <c r="F67" s="64" t="s">
        <v>178</v>
      </c>
      <c r="G67" s="114">
        <v>45638</v>
      </c>
      <c r="H67" s="124" t="s">
        <v>711</v>
      </c>
    </row>
    <row r="68" spans="1:8" customFormat="1" ht="14.85" customHeight="1">
      <c r="A68" s="185" t="str">
        <f>_xlfn.XLOOKUP(C68,'CSP Project Data'!$C$6:$C$87,'CSP Project Data'!$A$6:$A$87)</f>
        <v>OCS027</v>
      </c>
      <c r="B68" s="64" t="str">
        <f>_xlfn.XLOOKUP(C68,'CSP Project Data'!$C$6:$C$87,'CSP Project Data'!$B$6:$B$87)</f>
        <v>PAC</v>
      </c>
      <c r="C68" s="64" t="s">
        <v>474</v>
      </c>
      <c r="D68" s="64" t="s">
        <v>475</v>
      </c>
      <c r="E68" s="64" t="s">
        <v>707</v>
      </c>
      <c r="F68" s="64" t="s">
        <v>178</v>
      </c>
      <c r="G68" s="114">
        <v>45638</v>
      </c>
      <c r="H68" s="124" t="s">
        <v>711</v>
      </c>
    </row>
    <row r="69" spans="1:8" customFormat="1" ht="14.85" customHeight="1">
      <c r="A69" s="185" t="str">
        <f>_xlfn.XLOOKUP(C69,'CSP Project Data'!$C$6:$C$87,'CSP Project Data'!$A$6:$A$87)</f>
        <v>SPQ0163</v>
      </c>
      <c r="B69" s="64" t="str">
        <f>_xlfn.XLOOKUP(C69,'CSP Project Data'!$C$6:$C$87,'CSP Project Data'!$B$6:$B$87)</f>
        <v>PGE</v>
      </c>
      <c r="C69" s="64" t="s">
        <v>188</v>
      </c>
      <c r="D69" s="64" t="s">
        <v>626</v>
      </c>
      <c r="E69" s="64" t="s">
        <v>189</v>
      </c>
      <c r="F69" s="64" t="s">
        <v>686</v>
      </c>
      <c r="G69" s="114">
        <v>45637</v>
      </c>
      <c r="H69" s="124" t="s">
        <v>712</v>
      </c>
    </row>
    <row r="70" spans="1:8" customFormat="1" ht="14.85" customHeight="1">
      <c r="A70" s="185">
        <f>_xlfn.XLOOKUP(C70,'CSP Project Data'!$C$6:$C$87,'CSP Project Data'!$A$6:$A$87)</f>
        <v>532</v>
      </c>
      <c r="B70" s="64" t="str">
        <f>_xlfn.XLOOKUP(C70,'CSP Project Data'!$C$6:$C$87,'CSP Project Data'!$B$6:$B$87)</f>
        <v>IP</v>
      </c>
      <c r="C70" s="64" t="s">
        <v>598</v>
      </c>
      <c r="D70" s="64" t="s">
        <v>599</v>
      </c>
      <c r="E70" s="64" t="s">
        <v>713</v>
      </c>
      <c r="F70" s="64" t="s">
        <v>714</v>
      </c>
      <c r="G70" s="114">
        <v>45637</v>
      </c>
      <c r="H70" s="124" t="s">
        <v>715</v>
      </c>
    </row>
    <row r="71" spans="1:8" customFormat="1" ht="14.85" customHeight="1">
      <c r="A71" s="185" t="str">
        <f>_xlfn.XLOOKUP(C71,'CSP Project Data'!$C$6:$C$87,'CSP Project Data'!$A$6:$A$87)</f>
        <v>SPQ0093</v>
      </c>
      <c r="B71" s="64" t="str">
        <f>_xlfn.XLOOKUP(C71,'CSP Project Data'!$C$6:$C$87,'CSP Project Data'!$B$6:$B$87)</f>
        <v>PGE</v>
      </c>
      <c r="C71" s="171" t="s">
        <v>482</v>
      </c>
      <c r="D71" s="64" t="s">
        <v>483</v>
      </c>
      <c r="E71" s="64" t="s">
        <v>716</v>
      </c>
      <c r="F71" s="64" t="s">
        <v>663</v>
      </c>
      <c r="G71" s="114">
        <v>45637</v>
      </c>
      <c r="H71" s="124" t="s">
        <v>712</v>
      </c>
    </row>
    <row r="72" spans="1:8" customFormat="1" ht="14.85" customHeight="1">
      <c r="A72" s="185" t="str">
        <f>_xlfn.XLOOKUP(C72,'CSP Project Data'!$C$6:$C$87,'CSP Project Data'!$A$6:$A$87)</f>
        <v>SPQ0157</v>
      </c>
      <c r="B72" s="64" t="str">
        <f>_xlfn.XLOOKUP(C72,'CSP Project Data'!$C$6:$C$87,'CSP Project Data'!$B$6:$B$87)</f>
        <v>PGE</v>
      </c>
      <c r="C72" s="64" t="s">
        <v>430</v>
      </c>
      <c r="D72" s="64" t="s">
        <v>431</v>
      </c>
      <c r="E72" s="64" t="s">
        <v>717</v>
      </c>
      <c r="F72" s="64" t="s">
        <v>663</v>
      </c>
      <c r="G72" s="114">
        <v>45637</v>
      </c>
      <c r="H72" s="124" t="s">
        <v>712</v>
      </c>
    </row>
    <row r="73" spans="1:8" customFormat="1" ht="14.85" customHeight="1">
      <c r="A73" s="185" t="str">
        <f>_xlfn.XLOOKUP(C73,'CSP Project Data'!$C$6:$C$87,'CSP Project Data'!$A$6:$A$87)</f>
        <v>SPQ0193</v>
      </c>
      <c r="B73" s="64" t="str">
        <f>_xlfn.XLOOKUP(C73,'CSP Project Data'!$C$6:$C$87,'CSP Project Data'!$B$6:$B$87)</f>
        <v>PGE</v>
      </c>
      <c r="C73" s="64" t="s">
        <v>407</v>
      </c>
      <c r="D73" s="64" t="s">
        <v>718</v>
      </c>
      <c r="E73" s="64" t="s">
        <v>719</v>
      </c>
      <c r="F73" s="64" t="s">
        <v>686</v>
      </c>
      <c r="G73" s="114">
        <v>45637</v>
      </c>
      <c r="H73" s="125" t="s">
        <v>712</v>
      </c>
    </row>
    <row r="74" spans="1:8" customFormat="1" ht="14.85" customHeight="1">
      <c r="A74" s="185" t="str">
        <f>_xlfn.XLOOKUP(C74,'CSP Project Data'!$C$6:$C$87,'CSP Project Data'!$A$6:$A$87)</f>
        <v>SPQ0220</v>
      </c>
      <c r="B74" s="64" t="str">
        <f>_xlfn.XLOOKUP(C74,'CSP Project Data'!$C$6:$C$87,'CSP Project Data'!$B$6:$B$87)</f>
        <v>PGE</v>
      </c>
      <c r="C74" s="64" t="s">
        <v>384</v>
      </c>
      <c r="D74" s="64" t="s">
        <v>385</v>
      </c>
      <c r="E74" s="64" t="s">
        <v>719</v>
      </c>
      <c r="F74" s="64" t="s">
        <v>663</v>
      </c>
      <c r="G74" s="114">
        <v>45637</v>
      </c>
      <c r="H74" s="124" t="s">
        <v>712</v>
      </c>
    </row>
    <row r="75" spans="1:8" customFormat="1" ht="14.85" customHeight="1">
      <c r="A75" s="185" t="str">
        <f>_xlfn.XLOOKUP(C75,'CSP Project Data'!$C$6:$C$87,'CSP Project Data'!$A$6:$A$87)</f>
        <v>OCS049</v>
      </c>
      <c r="B75" s="64" t="str">
        <f>_xlfn.XLOOKUP(C75,'CSP Project Data'!$C$6:$C$87,'CSP Project Data'!$B$6:$B$87)</f>
        <v>PAC</v>
      </c>
      <c r="C75" s="64" t="s">
        <v>351</v>
      </c>
      <c r="D75" s="64" t="s">
        <v>720</v>
      </c>
      <c r="E75" s="64" t="s">
        <v>721</v>
      </c>
      <c r="F75" s="64" t="s">
        <v>686</v>
      </c>
      <c r="G75" s="114">
        <v>45637</v>
      </c>
      <c r="H75" s="124" t="s">
        <v>712</v>
      </c>
    </row>
    <row r="76" spans="1:8" customFormat="1" ht="14.85" customHeight="1">
      <c r="A76" s="185" t="str">
        <f>_xlfn.XLOOKUP(C76,'CSP Project Data'!$C$6:$C$87,'CSP Project Data'!$A$6:$A$87)</f>
        <v>SPQ0191</v>
      </c>
      <c r="B76" s="64" t="str">
        <f>_xlfn.XLOOKUP(C76,'CSP Project Data'!$C$6:$C$87,'CSP Project Data'!$B$6:$B$87)</f>
        <v>PGE</v>
      </c>
      <c r="C76" s="64" t="s">
        <v>314</v>
      </c>
      <c r="D76" s="64" t="s">
        <v>315</v>
      </c>
      <c r="E76" s="64" t="s">
        <v>722</v>
      </c>
      <c r="F76" s="64" t="s">
        <v>686</v>
      </c>
      <c r="G76" s="114">
        <v>45637</v>
      </c>
      <c r="H76" s="124" t="s">
        <v>712</v>
      </c>
    </row>
    <row r="77" spans="1:8" customFormat="1" ht="14.85" customHeight="1">
      <c r="A77" s="185" t="str">
        <f>_xlfn.XLOOKUP(C77,'CSP Project Data'!$C$6:$C$87,'CSP Project Data'!$A$6:$A$87)</f>
        <v>SPQ0186</v>
      </c>
      <c r="B77" s="64" t="str">
        <f>_xlfn.XLOOKUP(C77,'CSP Project Data'!$C$6:$C$87,'CSP Project Data'!$B$6:$B$87)</f>
        <v>PGE</v>
      </c>
      <c r="C77" s="64" t="s">
        <v>284</v>
      </c>
      <c r="D77" s="64" t="s">
        <v>723</v>
      </c>
      <c r="E77" s="64" t="s">
        <v>724</v>
      </c>
      <c r="F77" s="64" t="s">
        <v>663</v>
      </c>
      <c r="G77" s="114">
        <v>45637</v>
      </c>
      <c r="H77" s="124" t="s">
        <v>712</v>
      </c>
    </row>
    <row r="78" spans="1:8" customFormat="1" ht="14.85" customHeight="1">
      <c r="A78" s="185" t="str">
        <f>_xlfn.XLOOKUP(C78,'CSP Project Data'!$C$6:$C$87,'CSP Project Data'!$A$6:$A$87)</f>
        <v>SPQ0163</v>
      </c>
      <c r="B78" s="64" t="str">
        <f>_xlfn.XLOOKUP(C78,'CSP Project Data'!$C$6:$C$87,'CSP Project Data'!$B$6:$B$87)</f>
        <v>PGE</v>
      </c>
      <c r="C78" s="64" t="s">
        <v>188</v>
      </c>
      <c r="D78" s="64" t="s">
        <v>626</v>
      </c>
      <c r="E78" s="64" t="s">
        <v>189</v>
      </c>
      <c r="F78" s="64" t="s">
        <v>178</v>
      </c>
      <c r="G78" s="114">
        <v>45629</v>
      </c>
      <c r="H78" s="124" t="s">
        <v>725</v>
      </c>
    </row>
    <row r="79" spans="1:8" customFormat="1" ht="14.85" customHeight="1">
      <c r="A79" s="185" t="str">
        <f>_xlfn.XLOOKUP(C79,'CSP Project Data'!$C$6:$C$87,'CSP Project Data'!$A$6:$A$87)</f>
        <v xml:space="preserve"> CSQ0004</v>
      </c>
      <c r="B79" s="64" t="str">
        <f>_xlfn.XLOOKUP(C79,'CSP Project Data'!$C$6:$C$87,'CSP Project Data'!$B$6:$B$87)</f>
        <v>PGE</v>
      </c>
      <c r="C79" s="64" t="s">
        <v>491</v>
      </c>
      <c r="D79" s="64" t="s">
        <v>492</v>
      </c>
      <c r="E79" s="64" t="s">
        <v>702</v>
      </c>
      <c r="F79" s="64" t="s">
        <v>178</v>
      </c>
      <c r="G79" s="114">
        <v>45629</v>
      </c>
      <c r="H79" s="124" t="s">
        <v>725</v>
      </c>
    </row>
    <row r="80" spans="1:8" customFormat="1" ht="14.85" customHeight="1">
      <c r="A80" s="185" t="str">
        <f>_xlfn.XLOOKUP(C80,'CSP Project Data'!$C$6:$C$87,'CSP Project Data'!$A$6:$A$87)</f>
        <v>SPQ0093</v>
      </c>
      <c r="B80" s="64" t="str">
        <f>_xlfn.XLOOKUP(C80,'CSP Project Data'!$C$6:$C$87,'CSP Project Data'!$B$6:$B$87)</f>
        <v>PGE</v>
      </c>
      <c r="C80" s="64" t="s">
        <v>482</v>
      </c>
      <c r="D80" s="64" t="s">
        <v>483</v>
      </c>
      <c r="E80" s="64" t="s">
        <v>716</v>
      </c>
      <c r="F80" s="64" t="s">
        <v>178</v>
      </c>
      <c r="G80" s="114">
        <v>45629</v>
      </c>
      <c r="H80" s="124" t="s">
        <v>725</v>
      </c>
    </row>
    <row r="81" spans="1:8" customFormat="1" ht="14.85" customHeight="1">
      <c r="A81" s="185" t="str">
        <f>_xlfn.XLOOKUP(C81,'CSP Project Data'!$C$6:$C$87,'CSP Project Data'!$A$6:$A$87)</f>
        <v>SPQ0157</v>
      </c>
      <c r="B81" s="64" t="str">
        <f>_xlfn.XLOOKUP(C81,'CSP Project Data'!$C$6:$C$87,'CSP Project Data'!$B$6:$B$87)</f>
        <v>PGE</v>
      </c>
      <c r="C81" s="64" t="s">
        <v>430</v>
      </c>
      <c r="D81" s="64" t="s">
        <v>431</v>
      </c>
      <c r="E81" s="64" t="s">
        <v>717</v>
      </c>
      <c r="F81" s="64" t="s">
        <v>178</v>
      </c>
      <c r="G81" s="114">
        <v>45629</v>
      </c>
      <c r="H81" s="124" t="s">
        <v>725</v>
      </c>
    </row>
    <row r="82" spans="1:8" customFormat="1" ht="14.85" customHeight="1">
      <c r="A82" s="185" t="str">
        <f>_xlfn.XLOOKUP(C82,'CSP Project Data'!$C$6:$C$87,'CSP Project Data'!$A$6:$A$87)</f>
        <v>SPQ0193</v>
      </c>
      <c r="B82" s="64" t="str">
        <f>_xlfn.XLOOKUP(C82,'CSP Project Data'!$C$6:$C$87,'CSP Project Data'!$B$6:$B$87)</f>
        <v>PGE</v>
      </c>
      <c r="C82" s="64" t="s">
        <v>407</v>
      </c>
      <c r="D82" s="64" t="s">
        <v>408</v>
      </c>
      <c r="E82" s="64" t="s">
        <v>719</v>
      </c>
      <c r="F82" s="64" t="s">
        <v>178</v>
      </c>
      <c r="G82" s="114">
        <v>45629</v>
      </c>
      <c r="H82" s="124" t="s">
        <v>725</v>
      </c>
    </row>
    <row r="83" spans="1:8" customFormat="1" ht="14.85" customHeight="1">
      <c r="A83" s="185" t="str">
        <f>_xlfn.XLOOKUP(C83,'CSP Project Data'!$C$6:$C$87,'CSP Project Data'!$A$6:$A$87)</f>
        <v>SPQ0220</v>
      </c>
      <c r="B83" s="64" t="str">
        <f>_xlfn.XLOOKUP(C83,'CSP Project Data'!$C$6:$C$87,'CSP Project Data'!$B$6:$B$87)</f>
        <v>PGE</v>
      </c>
      <c r="C83" s="171" t="s">
        <v>384</v>
      </c>
      <c r="D83" s="64" t="s">
        <v>385</v>
      </c>
      <c r="E83" s="64" t="s">
        <v>719</v>
      </c>
      <c r="F83" s="64" t="s">
        <v>178</v>
      </c>
      <c r="G83" s="114">
        <v>45629</v>
      </c>
      <c r="H83" s="124" t="s">
        <v>725</v>
      </c>
    </row>
    <row r="84" spans="1:8" customFormat="1" ht="14.85" customHeight="1">
      <c r="A84" s="185" t="str">
        <f>_xlfn.XLOOKUP(C84,'CSP Project Data'!$C$6:$C$87,'CSP Project Data'!$A$6:$A$87)</f>
        <v>OCS049</v>
      </c>
      <c r="B84" s="64" t="str">
        <f>_xlfn.XLOOKUP(C84,'CSP Project Data'!$C$6:$C$87,'CSP Project Data'!$B$6:$B$87)</f>
        <v>PAC</v>
      </c>
      <c r="C84" s="64" t="s">
        <v>351</v>
      </c>
      <c r="D84" s="64" t="s">
        <v>352</v>
      </c>
      <c r="E84" s="64" t="s">
        <v>721</v>
      </c>
      <c r="F84" s="64" t="s">
        <v>178</v>
      </c>
      <c r="G84" s="114">
        <v>45629</v>
      </c>
      <c r="H84" s="124" t="s">
        <v>725</v>
      </c>
    </row>
    <row r="85" spans="1:8" customFormat="1" ht="14.85" customHeight="1">
      <c r="A85" s="185" t="str">
        <f>_xlfn.XLOOKUP(C85,'CSP Project Data'!$C$6:$C$87,'CSP Project Data'!$A$6:$A$87)</f>
        <v>SPQ0186</v>
      </c>
      <c r="B85" s="64" t="str">
        <f>_xlfn.XLOOKUP(C85,'CSP Project Data'!$C$6:$C$87,'CSP Project Data'!$B$6:$B$87)</f>
        <v>PGE</v>
      </c>
      <c r="C85" s="64" t="s">
        <v>284</v>
      </c>
      <c r="D85" s="64" t="s">
        <v>285</v>
      </c>
      <c r="E85" s="64" t="s">
        <v>724</v>
      </c>
      <c r="F85" s="64" t="s">
        <v>178</v>
      </c>
      <c r="G85" s="114">
        <v>45629</v>
      </c>
      <c r="H85" s="125" t="s">
        <v>725</v>
      </c>
    </row>
    <row r="86" spans="1:8" customFormat="1" ht="14.85" customHeight="1">
      <c r="A86" s="185" t="str">
        <f>_xlfn.XLOOKUP(C86,'CSP Project Data'!$C$6:$C$87,'CSP Project Data'!$A$6:$A$87)</f>
        <v>OCS061</v>
      </c>
      <c r="B86" s="64" t="str">
        <f>_xlfn.XLOOKUP(C86,'CSP Project Data'!$C$6:$C$87,'CSP Project Data'!$B$6:$B$87)</f>
        <v>PAC</v>
      </c>
      <c r="C86" s="64" t="s">
        <v>553</v>
      </c>
      <c r="D86" s="64" t="s">
        <v>554</v>
      </c>
      <c r="E86" s="64" t="s">
        <v>299</v>
      </c>
      <c r="F86" s="64" t="s">
        <v>644</v>
      </c>
      <c r="G86" s="114">
        <v>45619</v>
      </c>
      <c r="H86" s="125" t="s">
        <v>726</v>
      </c>
    </row>
    <row r="87" spans="1:8" customFormat="1" ht="14.85" customHeight="1">
      <c r="A87" s="185" t="str">
        <f>_xlfn.XLOOKUP(C87,'CSP Project Data'!$C$6:$C$87,'CSP Project Data'!$A$6:$A$87)</f>
        <v>OCS067</v>
      </c>
      <c r="B87" s="64" t="str">
        <f>_xlfn.XLOOKUP(C87,'CSP Project Data'!$C$6:$C$87,'CSP Project Data'!$B$6:$B$87)</f>
        <v>PAC</v>
      </c>
      <c r="C87" s="64" t="s">
        <v>374</v>
      </c>
      <c r="D87" s="64" t="s">
        <v>646</v>
      </c>
      <c r="E87" s="64" t="s">
        <v>299</v>
      </c>
      <c r="F87" s="64" t="s">
        <v>644</v>
      </c>
      <c r="G87" s="114">
        <v>45619</v>
      </c>
      <c r="H87" s="124" t="s">
        <v>726</v>
      </c>
    </row>
    <row r="88" spans="1:8" customFormat="1" ht="14.85" customHeight="1">
      <c r="A88" s="185" t="e">
        <f>_xlfn.XLOOKUP(C88,'CSP Project Data'!$C$6:$C$87,'CSP Project Data'!$A$6:$A$87)</f>
        <v>#N/A</v>
      </c>
      <c r="B88" s="64" t="e">
        <f>_xlfn.XLOOKUP(C88,'CSP Project Data'!$C$6:$C$87,'CSP Project Data'!$B$6:$B$87)</f>
        <v>#N/A</v>
      </c>
      <c r="C88" s="64" t="s">
        <v>727</v>
      </c>
      <c r="D88" s="64" t="s">
        <v>728</v>
      </c>
      <c r="E88" s="64" t="s">
        <v>299</v>
      </c>
      <c r="F88" s="64" t="s">
        <v>178</v>
      </c>
      <c r="G88" s="114">
        <v>45605</v>
      </c>
      <c r="H88" s="182" t="s">
        <v>729</v>
      </c>
    </row>
    <row r="89" spans="1:8" customFormat="1" ht="14.85" customHeight="1">
      <c r="A89" s="185" t="str">
        <f>_xlfn.XLOOKUP(C89,'CSP Project Data'!$C$6:$C$87,'CSP Project Data'!$A$6:$A$87)</f>
        <v>OCS058</v>
      </c>
      <c r="B89" s="64" t="str">
        <f>_xlfn.XLOOKUP(C89,'CSP Project Data'!$C$6:$C$87,'CSP Project Data'!$B$6:$B$87)</f>
        <v>PAC</v>
      </c>
      <c r="C89" s="64" t="s">
        <v>365</v>
      </c>
      <c r="D89" s="64" t="s">
        <v>366</v>
      </c>
      <c r="E89" s="64" t="s">
        <v>299</v>
      </c>
      <c r="F89" s="64" t="s">
        <v>178</v>
      </c>
      <c r="G89" s="114">
        <v>45605</v>
      </c>
      <c r="H89" s="119" t="s">
        <v>729</v>
      </c>
    </row>
    <row r="90" spans="1:8" customFormat="1" ht="14.85" customHeight="1">
      <c r="A90" s="185" t="str">
        <f>_xlfn.XLOOKUP(C90,'CSP Project Data'!$C$6:$C$87,'CSP Project Data'!$A$6:$A$87)</f>
        <v>OCS051</v>
      </c>
      <c r="B90" s="64" t="str">
        <f>_xlfn.XLOOKUP(C90,'CSP Project Data'!$C$6:$C$87,'CSP Project Data'!$B$6:$B$87)</f>
        <v>PAC</v>
      </c>
      <c r="C90" s="64" t="s">
        <v>342</v>
      </c>
      <c r="D90" s="64" t="s">
        <v>343</v>
      </c>
      <c r="E90" s="64" t="s">
        <v>638</v>
      </c>
      <c r="F90" s="64" t="s">
        <v>178</v>
      </c>
      <c r="G90" s="114">
        <v>45605</v>
      </c>
      <c r="H90" s="119" t="s">
        <v>730</v>
      </c>
    </row>
    <row r="91" spans="1:8" customFormat="1" ht="14.85" customHeight="1">
      <c r="A91" s="185" t="str">
        <f>_xlfn.XLOOKUP(C91,'CSP Project Data'!$C$6:$C$87,'CSP Project Data'!$A$6:$A$87)</f>
        <v>OCS050</v>
      </c>
      <c r="B91" s="64" t="str">
        <f>_xlfn.XLOOKUP(C91,'CSP Project Data'!$C$6:$C$87,'CSP Project Data'!$B$6:$B$87)</f>
        <v>PAC</v>
      </c>
      <c r="C91" s="64" t="s">
        <v>332</v>
      </c>
      <c r="D91" s="64" t="s">
        <v>333</v>
      </c>
      <c r="E91" s="64" t="s">
        <v>641</v>
      </c>
      <c r="F91" s="64" t="s">
        <v>178</v>
      </c>
      <c r="G91" s="114">
        <v>45605</v>
      </c>
      <c r="H91" s="119" t="s">
        <v>730</v>
      </c>
    </row>
    <row r="92" spans="1:8" customFormat="1" ht="14.85" customHeight="1">
      <c r="A92" s="185" t="str">
        <f>_xlfn.XLOOKUP(C92,'CSP Project Data'!$C$6:$C$87,'CSP Project Data'!$A$6:$A$87)</f>
        <v>OCS078</v>
      </c>
      <c r="B92" s="64" t="str">
        <f>_xlfn.XLOOKUP(C92,'CSP Project Data'!$C$6:$C$87,'CSP Project Data'!$B$6:$B$87)</f>
        <v>PAC</v>
      </c>
      <c r="C92" s="64" t="s">
        <v>468</v>
      </c>
      <c r="D92" s="64" t="s">
        <v>469</v>
      </c>
      <c r="E92" s="64" t="s">
        <v>299</v>
      </c>
      <c r="F92" s="64" t="s">
        <v>731</v>
      </c>
      <c r="G92" s="114">
        <v>45604</v>
      </c>
      <c r="H92" s="119" t="s">
        <v>732</v>
      </c>
    </row>
    <row r="93" spans="1:8" customFormat="1" ht="14.85" customHeight="1">
      <c r="A93" s="185" t="e">
        <f>_xlfn.XLOOKUP(C93,'CSP Project Data'!$C$6:$C$87,'CSP Project Data'!$A$6:$A$87)</f>
        <v>#N/A</v>
      </c>
      <c r="B93" s="64" t="e">
        <f>_xlfn.XLOOKUP(C93,'CSP Project Data'!$C$6:$C$87,'CSP Project Data'!$B$6:$B$87)</f>
        <v>#N/A</v>
      </c>
      <c r="C93" s="64" t="s">
        <v>733</v>
      </c>
      <c r="D93" s="64" t="s">
        <v>676</v>
      </c>
      <c r="E93" s="64" t="s">
        <v>299</v>
      </c>
      <c r="F93" s="64" t="s">
        <v>731</v>
      </c>
      <c r="G93" s="114">
        <v>45604</v>
      </c>
      <c r="H93" s="119" t="s">
        <v>732</v>
      </c>
    </row>
    <row r="94" spans="1:8" customFormat="1" ht="14.85" customHeight="1">
      <c r="A94" s="185" t="str">
        <f>_xlfn.XLOOKUP(C94,'CSP Project Data'!$C$6:$C$87,'CSP Project Data'!$A$6:$A$87)</f>
        <v>OCS047</v>
      </c>
      <c r="B94" s="64" t="str">
        <f>_xlfn.XLOOKUP(C94,'CSP Project Data'!$C$6:$C$87,'CSP Project Data'!$B$6:$B$87)</f>
        <v>PAC</v>
      </c>
      <c r="C94" s="64" t="s">
        <v>175</v>
      </c>
      <c r="D94" s="64" t="s">
        <v>176</v>
      </c>
      <c r="E94" s="64" t="s">
        <v>177</v>
      </c>
      <c r="F94" s="64" t="s">
        <v>663</v>
      </c>
      <c r="G94" s="114">
        <v>45595</v>
      </c>
      <c r="H94" s="119" t="s">
        <v>734</v>
      </c>
    </row>
    <row r="95" spans="1:8" customFormat="1" ht="14.85" customHeight="1">
      <c r="A95" s="185" t="str">
        <f>_xlfn.XLOOKUP(C95,'CSP Project Data'!$C$6:$C$87,'CSP Project Data'!$A$6:$A$87)</f>
        <v>OCS035</v>
      </c>
      <c r="B95" s="64" t="str">
        <f>_xlfn.XLOOKUP(C95,'CSP Project Data'!$C$6:$C$87,'CSP Project Data'!$B$6:$B$87)</f>
        <v>PAC</v>
      </c>
      <c r="C95" s="64" t="s">
        <v>503</v>
      </c>
      <c r="D95" s="64" t="s">
        <v>504</v>
      </c>
      <c r="E95" s="64" t="s">
        <v>735</v>
      </c>
      <c r="F95" s="64" t="s">
        <v>663</v>
      </c>
      <c r="G95" s="114">
        <v>45595</v>
      </c>
      <c r="H95" s="119" t="s">
        <v>734</v>
      </c>
    </row>
    <row r="96" spans="1:8" customFormat="1" ht="14.85" customHeight="1">
      <c r="A96" s="185" t="str">
        <f>_xlfn.XLOOKUP(C96,'CSP Project Data'!$C$6:$C$87,'CSP Project Data'!$A$6:$A$87)</f>
        <v>OCS012</v>
      </c>
      <c r="B96" s="64" t="str">
        <f>_xlfn.XLOOKUP(C96,'CSP Project Data'!$C$6:$C$87,'CSP Project Data'!$B$6:$B$87)</f>
        <v>PAC</v>
      </c>
      <c r="C96" s="64" t="s">
        <v>420</v>
      </c>
      <c r="D96" s="64" t="s">
        <v>421</v>
      </c>
      <c r="E96" s="64" t="s">
        <v>254</v>
      </c>
      <c r="F96" s="64" t="s">
        <v>663</v>
      </c>
      <c r="G96" s="114">
        <v>45595</v>
      </c>
      <c r="H96" s="119" t="s">
        <v>734</v>
      </c>
    </row>
    <row r="97" spans="1:8" customFormat="1" ht="14.85" customHeight="1">
      <c r="A97" s="185" t="str">
        <f>_xlfn.XLOOKUP(C97,'CSP Project Data'!$C$6:$C$87,'CSP Project Data'!$A$6:$A$87)</f>
        <v>SPQ0180</v>
      </c>
      <c r="B97" s="64" t="str">
        <f>_xlfn.XLOOKUP(C97,'CSP Project Data'!$C$6:$C$87,'CSP Project Data'!$B$6:$B$87)</f>
        <v>PGE</v>
      </c>
      <c r="C97" s="64" t="s">
        <v>357</v>
      </c>
      <c r="D97" s="64" t="s">
        <v>358</v>
      </c>
      <c r="E97" s="64" t="s">
        <v>736</v>
      </c>
      <c r="F97" s="64" t="s">
        <v>663</v>
      </c>
      <c r="G97" s="114">
        <v>45595</v>
      </c>
      <c r="H97" s="119" t="s">
        <v>734</v>
      </c>
    </row>
    <row r="98" spans="1:8" customFormat="1" ht="14.85" customHeight="1">
      <c r="A98" s="185" t="str">
        <f>_xlfn.XLOOKUP(C98,'CSP Project Data'!$C$6:$C$87,'CSP Project Data'!$A$6:$A$87)</f>
        <v>SPQ0262</v>
      </c>
      <c r="B98" s="64" t="str">
        <f>_xlfn.XLOOKUP(C98,'CSP Project Data'!$C$6:$C$87,'CSP Project Data'!$B$6:$B$87)</f>
        <v>PGE</v>
      </c>
      <c r="C98" s="64" t="s">
        <v>397</v>
      </c>
      <c r="D98" s="64" t="s">
        <v>398</v>
      </c>
      <c r="E98" s="64" t="s">
        <v>299</v>
      </c>
      <c r="F98" s="64" t="s">
        <v>737</v>
      </c>
      <c r="G98" s="114">
        <v>45589</v>
      </c>
      <c r="H98" s="119" t="s">
        <v>738</v>
      </c>
    </row>
    <row r="99" spans="1:8" customFormat="1" ht="14.85" customHeight="1">
      <c r="A99" s="185" t="str">
        <f>_xlfn.XLOOKUP(C99,'CSP Project Data'!$C$6:$C$87,'CSP Project Data'!$A$6:$A$87)</f>
        <v>SPQ0266</v>
      </c>
      <c r="B99" s="64" t="str">
        <f>_xlfn.XLOOKUP(C99,'CSP Project Data'!$C$6:$C$87,'CSP Project Data'!$B$6:$B$87)</f>
        <v>PGE</v>
      </c>
      <c r="C99" s="64" t="s">
        <v>267</v>
      </c>
      <c r="D99" s="64" t="s">
        <v>268</v>
      </c>
      <c r="E99" s="64" t="s">
        <v>665</v>
      </c>
      <c r="F99" s="64" t="s">
        <v>178</v>
      </c>
      <c r="G99" s="114">
        <v>45589</v>
      </c>
      <c r="H99" s="119" t="s">
        <v>739</v>
      </c>
    </row>
    <row r="100" spans="1:8" customFormat="1" ht="14.85" customHeight="1">
      <c r="A100" s="185" t="str">
        <f>_xlfn.XLOOKUP(C100,'CSP Project Data'!$C$6:$C$87,'CSP Project Data'!$A$6:$A$87)</f>
        <v>OCS047</v>
      </c>
      <c r="B100" s="64" t="str">
        <f>_xlfn.XLOOKUP(C100,'CSP Project Data'!$C$6:$C$87,'CSP Project Data'!$B$6:$B$87)</f>
        <v>PAC</v>
      </c>
      <c r="C100" s="64" t="s">
        <v>175</v>
      </c>
      <c r="D100" s="64" t="s">
        <v>176</v>
      </c>
      <c r="E100" s="64" t="s">
        <v>177</v>
      </c>
      <c r="F100" s="64" t="s">
        <v>178</v>
      </c>
      <c r="G100" s="114">
        <v>45588</v>
      </c>
      <c r="H100" s="119" t="s">
        <v>740</v>
      </c>
    </row>
    <row r="101" spans="1:8" customFormat="1" ht="14.85" customHeight="1">
      <c r="A101" s="185" t="str">
        <f>_xlfn.XLOOKUP(C101,'CSP Project Data'!$C$6:$C$87,'CSP Project Data'!$A$6:$A$87)</f>
        <v>OCS057</v>
      </c>
      <c r="B101" s="64" t="str">
        <f>_xlfn.XLOOKUP(C101,'CSP Project Data'!$C$6:$C$87,'CSP Project Data'!$B$6:$B$87)</f>
        <v>PAC</v>
      </c>
      <c r="C101" s="64" t="s">
        <v>518</v>
      </c>
      <c r="D101" s="64" t="s">
        <v>519</v>
      </c>
      <c r="E101" s="64" t="s">
        <v>673</v>
      </c>
      <c r="F101" s="64" t="s">
        <v>178</v>
      </c>
      <c r="G101" s="114">
        <v>45588</v>
      </c>
      <c r="H101" s="119" t="s">
        <v>741</v>
      </c>
    </row>
    <row r="102" spans="1:8" ht="14.85" customHeight="1">
      <c r="A102" s="185" t="str">
        <f>_xlfn.XLOOKUP(C102,'CSP Project Data'!$C$6:$C$87,'CSP Project Data'!$A$6:$A$87)</f>
        <v>OCS035</v>
      </c>
      <c r="B102" s="64" t="str">
        <f>_xlfn.XLOOKUP(C102,'CSP Project Data'!$C$6:$C$87,'CSP Project Data'!$B$6:$B$87)</f>
        <v>PAC</v>
      </c>
      <c r="C102" s="64" t="s">
        <v>503</v>
      </c>
      <c r="D102" s="64" t="s">
        <v>504</v>
      </c>
      <c r="E102" s="64" t="s">
        <v>735</v>
      </c>
      <c r="F102" s="64" t="s">
        <v>178</v>
      </c>
      <c r="G102" s="114">
        <v>45588</v>
      </c>
      <c r="H102" s="119" t="s">
        <v>740</v>
      </c>
    </row>
    <row r="103" spans="1:8" ht="14.85" customHeight="1">
      <c r="A103" s="185" t="str">
        <f>_xlfn.XLOOKUP(C103,'CSP Project Data'!$C$6:$C$87,'CSP Project Data'!$A$6:$A$87)</f>
        <v>CSQ0013</v>
      </c>
      <c r="B103" s="64" t="str">
        <f>_xlfn.XLOOKUP(C103,'CSP Project Data'!$C$6:$C$87,'CSP Project Data'!$B$6:$B$87)</f>
        <v>PGE</v>
      </c>
      <c r="C103" s="64" t="s">
        <v>563</v>
      </c>
      <c r="D103" s="64" t="s">
        <v>650</v>
      </c>
      <c r="E103" s="64" t="s">
        <v>99</v>
      </c>
      <c r="F103" s="64" t="s">
        <v>644</v>
      </c>
      <c r="G103" s="114">
        <v>45559</v>
      </c>
      <c r="H103" s="119" t="s">
        <v>742</v>
      </c>
    </row>
    <row r="104" spans="1:8" ht="14.85" customHeight="1">
      <c r="A104" s="185" t="e">
        <f>_xlfn.XLOOKUP(C104,'CSP Project Data'!$C$6:$C$87,'CSP Project Data'!$A$6:$A$87)</f>
        <v>#N/A</v>
      </c>
      <c r="B104" s="64" t="e">
        <f>_xlfn.XLOOKUP(C104,'CSP Project Data'!$C$6:$C$87,'CSP Project Data'!$B$6:$B$87)</f>
        <v>#N/A</v>
      </c>
      <c r="C104" s="64" t="s">
        <v>743</v>
      </c>
      <c r="D104" s="64" t="s">
        <v>744</v>
      </c>
      <c r="E104" s="64" t="s">
        <v>744</v>
      </c>
      <c r="F104" s="64" t="s">
        <v>644</v>
      </c>
      <c r="G104" s="114">
        <v>45559</v>
      </c>
      <c r="H104" s="119" t="s">
        <v>742</v>
      </c>
    </row>
    <row r="105" spans="1:8" ht="14.85" customHeight="1">
      <c r="A105" s="185" t="e">
        <f>_xlfn.XLOOKUP(C105,'CSP Project Data'!$C$6:$C$87,'CSP Project Data'!$A$6:$A$87)</f>
        <v>#N/A</v>
      </c>
      <c r="B105" s="64" t="e">
        <f>_xlfn.XLOOKUP(C105,'CSP Project Data'!$C$6:$C$87,'CSP Project Data'!$B$6:$B$87)</f>
        <v>#N/A</v>
      </c>
      <c r="C105" s="64" t="s">
        <v>745</v>
      </c>
      <c r="D105" s="64" t="s">
        <v>746</v>
      </c>
      <c r="E105" s="64" t="s">
        <v>746</v>
      </c>
      <c r="F105" s="64" t="s">
        <v>644</v>
      </c>
      <c r="G105" s="114">
        <v>45559</v>
      </c>
      <c r="H105" s="182" t="s">
        <v>742</v>
      </c>
    </row>
    <row r="106" spans="1:8" ht="14.85" customHeight="1">
      <c r="A106" s="185" t="str">
        <f>_xlfn.XLOOKUP(C106,'CSP Project Data'!$C$6:$C$87,'CSP Project Data'!$A$6:$A$87)</f>
        <v>SPQ0180</v>
      </c>
      <c r="B106" s="64" t="str">
        <f>_xlfn.XLOOKUP(C106,'CSP Project Data'!$C$6:$C$87,'CSP Project Data'!$B$6:$B$87)</f>
        <v>PGE</v>
      </c>
      <c r="C106" s="64" t="s">
        <v>357</v>
      </c>
      <c r="D106" s="64" t="s">
        <v>358</v>
      </c>
      <c r="E106" s="64" t="s">
        <v>736</v>
      </c>
      <c r="F106" s="64" t="s">
        <v>178</v>
      </c>
      <c r="G106" s="114">
        <v>45555</v>
      </c>
      <c r="H106" s="119" t="s">
        <v>747</v>
      </c>
    </row>
    <row r="107" spans="1:8" ht="14.85" customHeight="1">
      <c r="A107" s="185" t="str">
        <f>_xlfn.XLOOKUP(C107,'CSP Project Data'!$C$6:$C$87,'CSP Project Data'!$A$6:$A$87)</f>
        <v>OCS047</v>
      </c>
      <c r="B107" s="64" t="str">
        <f>_xlfn.XLOOKUP(C107,'CSP Project Data'!$C$6:$C$87,'CSP Project Data'!$B$6:$B$87)</f>
        <v>PAC</v>
      </c>
      <c r="C107" s="64" t="s">
        <v>175</v>
      </c>
      <c r="D107" s="64" t="s">
        <v>176</v>
      </c>
      <c r="E107" s="64" t="s">
        <v>177</v>
      </c>
      <c r="F107" s="64" t="s">
        <v>178</v>
      </c>
      <c r="G107" s="114">
        <v>45498</v>
      </c>
      <c r="H107" s="119" t="s">
        <v>748</v>
      </c>
    </row>
    <row r="108" spans="1:8" ht="14.85" customHeight="1">
      <c r="A108" s="185" t="str">
        <f>_xlfn.XLOOKUP(C108,'CSP Project Data'!$C$6:$C$87,'CSP Project Data'!$A$6:$A$87)</f>
        <v>SPQ0261</v>
      </c>
      <c r="B108" s="64" t="str">
        <f>_xlfn.XLOOKUP(C108,'CSP Project Data'!$C$6:$C$87,'CSP Project Data'!$B$6:$B$87)</f>
        <v>PGE</v>
      </c>
      <c r="C108" s="64" t="s">
        <v>560</v>
      </c>
      <c r="D108" s="64" t="s">
        <v>561</v>
      </c>
      <c r="E108" s="64" t="s">
        <v>662</v>
      </c>
      <c r="F108" s="64" t="s">
        <v>178</v>
      </c>
      <c r="G108" s="114">
        <v>45498</v>
      </c>
      <c r="H108" s="141" t="s">
        <v>748</v>
      </c>
    </row>
    <row r="109" spans="1:8" ht="14.85" customHeight="1">
      <c r="A109" s="185" t="str">
        <f>_xlfn.XLOOKUP(C109,'CSP Project Data'!$C$6:$C$87,'CSP Project Data'!$A$6:$A$87)</f>
        <v>OCS038</v>
      </c>
      <c r="B109" s="64" t="str">
        <f>_xlfn.XLOOKUP(C109,'CSP Project Data'!$C$6:$C$87,'CSP Project Data'!$B$6:$B$87)</f>
        <v>PAC</v>
      </c>
      <c r="C109" s="64" t="s">
        <v>183</v>
      </c>
      <c r="D109" s="64" t="s">
        <v>184</v>
      </c>
      <c r="E109" s="64" t="s">
        <v>654</v>
      </c>
      <c r="F109" s="64" t="s">
        <v>178</v>
      </c>
      <c r="G109" s="114">
        <v>45498</v>
      </c>
      <c r="H109" s="119" t="s">
        <v>748</v>
      </c>
    </row>
    <row r="110" spans="1:8" ht="14.85" customHeight="1">
      <c r="A110" s="185" t="str">
        <f>_xlfn.XLOOKUP(C110,'CSP Project Data'!$C$6:$C$87,'CSP Project Data'!$A$6:$A$87)</f>
        <v>OCS074</v>
      </c>
      <c r="B110" s="64" t="str">
        <f>_xlfn.XLOOKUP(C110,'CSP Project Data'!$C$6:$C$87,'CSP Project Data'!$B$6:$B$87)</f>
        <v>PAC</v>
      </c>
      <c r="C110" s="64" t="s">
        <v>622</v>
      </c>
      <c r="D110" s="64" t="s">
        <v>623</v>
      </c>
      <c r="E110" s="64" t="s">
        <v>749</v>
      </c>
      <c r="F110" s="64" t="s">
        <v>663</v>
      </c>
      <c r="G110" s="114">
        <v>45483</v>
      </c>
      <c r="H110" s="119" t="s">
        <v>750</v>
      </c>
    </row>
    <row r="111" spans="1:8" ht="14.85" customHeight="1">
      <c r="A111" s="185" t="str">
        <f>_xlfn.XLOOKUP(C111,'CSP Project Data'!$C$6:$C$87,'CSP Project Data'!$A$6:$A$87)</f>
        <v>OCS034</v>
      </c>
      <c r="B111" s="64" t="str">
        <f>_xlfn.XLOOKUP(C111,'CSP Project Data'!$C$6:$C$87,'CSP Project Data'!$B$6:$B$87)</f>
        <v>PAC</v>
      </c>
      <c r="C111" s="64" t="s">
        <v>567</v>
      </c>
      <c r="D111" s="64" t="s">
        <v>568</v>
      </c>
      <c r="E111" s="64" t="s">
        <v>710</v>
      </c>
      <c r="F111" s="64" t="s">
        <v>655</v>
      </c>
      <c r="G111" s="114">
        <v>45483</v>
      </c>
      <c r="H111" s="119" t="s">
        <v>751</v>
      </c>
    </row>
    <row r="112" spans="1:8" ht="14.85" customHeight="1">
      <c r="A112" s="185" t="str">
        <f>_xlfn.XLOOKUP(C112,'CSP Project Data'!$C$6:$C$87,'CSP Project Data'!$A$6:$A$87)</f>
        <v>OCS036</v>
      </c>
      <c r="B112" s="64" t="str">
        <f>_xlfn.XLOOKUP(C112,'CSP Project Data'!$C$6:$C$87,'CSP Project Data'!$B$6:$B$87)</f>
        <v>PAC</v>
      </c>
      <c r="C112" s="64" t="s">
        <v>540</v>
      </c>
      <c r="D112" s="64" t="s">
        <v>541</v>
      </c>
      <c r="E112" s="64" t="s">
        <v>708</v>
      </c>
      <c r="F112" s="64" t="s">
        <v>655</v>
      </c>
      <c r="G112" s="114">
        <v>45483</v>
      </c>
      <c r="H112" s="119" t="s">
        <v>751</v>
      </c>
    </row>
    <row r="113" spans="1:113" customFormat="1" ht="14.85" customHeight="1">
      <c r="A113" s="185" t="str">
        <f>_xlfn.XLOOKUP(C113,'CSP Project Data'!$C$6:$C$87,'CSP Project Data'!$A$6:$A$87)</f>
        <v>OCS055</v>
      </c>
      <c r="B113" s="64" t="str">
        <f>_xlfn.XLOOKUP(C113,'CSP Project Data'!$C$6:$C$87,'CSP Project Data'!$B$6:$B$87)</f>
        <v>PAC</v>
      </c>
      <c r="C113" s="64" t="s">
        <v>293</v>
      </c>
      <c r="D113" s="64" t="s">
        <v>294</v>
      </c>
      <c r="E113" s="64" t="s">
        <v>752</v>
      </c>
      <c r="F113" s="64" t="s">
        <v>663</v>
      </c>
      <c r="G113" s="114">
        <v>45483</v>
      </c>
      <c r="H113" s="119" t="s">
        <v>750</v>
      </c>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row>
    <row r="114" spans="1:113" customFormat="1" ht="14.85" customHeight="1">
      <c r="A114" s="185" t="str">
        <f>_xlfn.XLOOKUP(C114,'CSP Project Data'!$C$6:$C$87,'CSP Project Data'!$A$6:$A$87)</f>
        <v xml:space="preserve">CSQ0001 </v>
      </c>
      <c r="B114" s="64" t="str">
        <f>_xlfn.XLOOKUP(C114,'CSP Project Data'!$C$6:$C$87,'CSP Project Data'!$B$6:$B$87)</f>
        <v>PGE</v>
      </c>
      <c r="C114" s="64" t="s">
        <v>575</v>
      </c>
      <c r="D114" s="64" t="s">
        <v>576</v>
      </c>
      <c r="E114" s="64" t="s">
        <v>753</v>
      </c>
      <c r="F114" s="64" t="s">
        <v>663</v>
      </c>
      <c r="G114" s="114">
        <v>45468</v>
      </c>
      <c r="H114" s="119" t="s">
        <v>754</v>
      </c>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row>
    <row r="115" spans="1:113" customFormat="1" ht="14.85" customHeight="1">
      <c r="A115" s="185" t="str">
        <f>_xlfn.XLOOKUP(C115,'CSP Project Data'!$C$6:$C$87,'CSP Project Data'!$A$6:$A$87)</f>
        <v>OCS045</v>
      </c>
      <c r="B115" s="64" t="str">
        <f>_xlfn.XLOOKUP(C115,'CSP Project Data'!$C$6:$C$87,'CSP Project Data'!$B$6:$B$87)</f>
        <v>PAC</v>
      </c>
      <c r="C115" s="64" t="s">
        <v>426</v>
      </c>
      <c r="D115" s="64" t="s">
        <v>427</v>
      </c>
      <c r="E115" s="64" t="s">
        <v>755</v>
      </c>
      <c r="F115" s="64" t="s">
        <v>663</v>
      </c>
      <c r="G115" s="114">
        <v>45468</v>
      </c>
      <c r="H115" s="119" t="s">
        <v>754</v>
      </c>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row>
    <row r="116" spans="1:113" customFormat="1" ht="14.85" customHeight="1">
      <c r="A116" s="185" t="str">
        <f>_xlfn.XLOOKUP(C116,'CSP Project Data'!$C$6:$C$87,'CSP Project Data'!$A$6:$A$87)</f>
        <v>SPQ0250</v>
      </c>
      <c r="B116" s="64" t="str">
        <f>_xlfn.XLOOKUP(C116,'CSP Project Data'!$C$6:$C$87,'CSP Project Data'!$B$6:$B$87)</f>
        <v>PGE</v>
      </c>
      <c r="C116" s="64" t="s">
        <v>275</v>
      </c>
      <c r="D116" s="64" t="s">
        <v>276</v>
      </c>
      <c r="E116" s="64" t="s">
        <v>756</v>
      </c>
      <c r="F116" s="64" t="s">
        <v>663</v>
      </c>
      <c r="G116" s="114">
        <v>45468</v>
      </c>
      <c r="H116" s="119" t="s">
        <v>754</v>
      </c>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row>
    <row r="117" spans="1:113" customFormat="1" ht="14.85" customHeight="1">
      <c r="A117" s="185">
        <f>_xlfn.XLOOKUP(C117,'CSP Project Data'!$C$6:$C$87,'CSP Project Data'!$A$6:$A$87)</f>
        <v>532</v>
      </c>
      <c r="B117" s="64" t="str">
        <f>_xlfn.XLOOKUP(C117,'CSP Project Data'!$C$6:$C$87,'CSP Project Data'!$B$6:$B$87)</f>
        <v>IP</v>
      </c>
      <c r="C117" s="64" t="s">
        <v>598</v>
      </c>
      <c r="D117" s="64" t="s">
        <v>599</v>
      </c>
      <c r="E117" s="64" t="s">
        <v>713</v>
      </c>
      <c r="F117" s="64" t="s">
        <v>663</v>
      </c>
      <c r="G117" s="114">
        <v>45455</v>
      </c>
      <c r="H117" s="119" t="s">
        <v>757</v>
      </c>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row>
    <row r="118" spans="1:113" customFormat="1" ht="14.85" customHeight="1">
      <c r="A118" s="185" t="str">
        <f>_xlfn.XLOOKUP(C118,'CSP Project Data'!$C$6:$C$87,'CSP Project Data'!$A$6:$A$87)</f>
        <v>OCS046</v>
      </c>
      <c r="B118" s="64" t="str">
        <f>_xlfn.XLOOKUP(C118,'CSP Project Data'!$C$6:$C$87,'CSP Project Data'!$B$6:$B$87)</f>
        <v>PAC</v>
      </c>
      <c r="C118" s="64" t="s">
        <v>259</v>
      </c>
      <c r="D118" s="64" t="s">
        <v>260</v>
      </c>
      <c r="E118" s="64" t="s">
        <v>758</v>
      </c>
      <c r="F118" s="64" t="s">
        <v>663</v>
      </c>
      <c r="G118" s="114">
        <v>45455</v>
      </c>
      <c r="H118" s="119" t="s">
        <v>757</v>
      </c>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row>
    <row r="119" spans="1:113" customFormat="1" ht="14.85" customHeight="1">
      <c r="A119" s="185" t="str">
        <f>_xlfn.XLOOKUP(C119,'CSP Project Data'!$C$6:$C$87,'CSP Project Data'!$A$6:$A$87)</f>
        <v>CSQ0014</v>
      </c>
      <c r="B119" s="64" t="str">
        <f>_xlfn.XLOOKUP(C119,'CSP Project Data'!$C$6:$C$87,'CSP Project Data'!$B$6:$B$87)</f>
        <v>PGE</v>
      </c>
      <c r="C119" s="64" t="s">
        <v>390</v>
      </c>
      <c r="D119" s="64" t="s">
        <v>391</v>
      </c>
      <c r="E119" s="64" t="s">
        <v>652</v>
      </c>
      <c r="F119" s="64" t="s">
        <v>759</v>
      </c>
      <c r="G119" s="114">
        <v>45444</v>
      </c>
      <c r="H119" s="141" t="s">
        <v>760</v>
      </c>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row>
    <row r="120" spans="1:113" ht="14.85" customHeight="1">
      <c r="A120" s="185" t="str">
        <f>_xlfn.XLOOKUP(C120,'CSP Project Data'!$C$6:$C$87,'CSP Project Data'!$A$6:$A$87)</f>
        <v>SPQ0250</v>
      </c>
      <c r="B120" s="64" t="str">
        <f>_xlfn.XLOOKUP(C120,'CSP Project Data'!$C$6:$C$87,'CSP Project Data'!$B$6:$B$87)</f>
        <v>PGE</v>
      </c>
      <c r="C120" s="64" t="s">
        <v>275</v>
      </c>
      <c r="D120" s="64" t="s">
        <v>276</v>
      </c>
      <c r="E120" s="64" t="s">
        <v>756</v>
      </c>
      <c r="F120" s="64" t="s">
        <v>178</v>
      </c>
      <c r="G120" s="114">
        <v>45437</v>
      </c>
      <c r="H120" s="119" t="s">
        <v>761</v>
      </c>
    </row>
    <row r="121" spans="1:113" ht="14.85" customHeight="1">
      <c r="A121" s="185" t="str">
        <f>_xlfn.XLOOKUP(C121,'CSP Project Data'!$C$6:$C$87,'CSP Project Data'!$A$6:$A$87)</f>
        <v>CSQ0010</v>
      </c>
      <c r="B121" s="64" t="str">
        <f>_xlfn.XLOOKUP(C121,'CSP Project Data'!$C$6:$C$87,'CSP Project Data'!$B$6:$B$87)</f>
        <v>PGE</v>
      </c>
      <c r="C121" s="64" t="s">
        <v>585</v>
      </c>
      <c r="D121" s="64" t="s">
        <v>586</v>
      </c>
      <c r="E121" s="64" t="s">
        <v>98</v>
      </c>
      <c r="F121" s="64" t="s">
        <v>663</v>
      </c>
      <c r="G121" s="114">
        <v>45429</v>
      </c>
      <c r="H121" s="119" t="s">
        <v>762</v>
      </c>
    </row>
    <row r="122" spans="1:113" ht="14.85" customHeight="1">
      <c r="A122" s="185" t="str">
        <f>_xlfn.XLOOKUP(C122,'CSP Project Data'!$C$6:$C$87,'CSP Project Data'!$A$6:$A$87)</f>
        <v>CSQ0015</v>
      </c>
      <c r="B122" s="64" t="str">
        <f>_xlfn.XLOOKUP(C122,'CSP Project Data'!$C$6:$C$87,'CSP Project Data'!$B$6:$B$87)</f>
        <v>PGE</v>
      </c>
      <c r="C122" s="64" t="s">
        <v>297</v>
      </c>
      <c r="D122" s="64" t="s">
        <v>298</v>
      </c>
      <c r="E122" s="64" t="s">
        <v>299</v>
      </c>
      <c r="F122" s="64" t="s">
        <v>759</v>
      </c>
      <c r="G122" s="114">
        <v>45429</v>
      </c>
      <c r="H122" s="119" t="s">
        <v>763</v>
      </c>
    </row>
    <row r="123" spans="1:113">
      <c r="A123" s="185">
        <f>_xlfn.XLOOKUP(C123,'CSP Project Data'!$C$6:$C$87,'CSP Project Data'!$A$6:$A$87)</f>
        <v>532</v>
      </c>
      <c r="B123" s="64" t="str">
        <f>_xlfn.XLOOKUP(C123,'CSP Project Data'!$C$6:$C$87,'CSP Project Data'!$B$6:$B$87)</f>
        <v>IP</v>
      </c>
      <c r="C123" s="64" t="s">
        <v>598</v>
      </c>
      <c r="D123" s="64" t="s">
        <v>599</v>
      </c>
      <c r="E123" s="64" t="s">
        <v>713</v>
      </c>
      <c r="F123" s="64" t="s">
        <v>178</v>
      </c>
      <c r="G123" s="114">
        <v>45387</v>
      </c>
      <c r="H123" s="119" t="s">
        <v>764</v>
      </c>
    </row>
    <row r="124" spans="1:113">
      <c r="A124" s="185" t="str">
        <f>_xlfn.XLOOKUP(C124,'CSP Project Data'!$C$6:$C$87,'CSP Project Data'!$A$6:$A$87)</f>
        <v>OCS012</v>
      </c>
      <c r="B124" s="64" t="str">
        <f>_xlfn.XLOOKUP(C124,'CSP Project Data'!$C$6:$C$87,'CSP Project Data'!$B$6:$B$87)</f>
        <v>PAC</v>
      </c>
      <c r="C124" s="64" t="s">
        <v>420</v>
      </c>
      <c r="D124" s="64" t="s">
        <v>421</v>
      </c>
      <c r="E124" s="64" t="s">
        <v>254</v>
      </c>
      <c r="F124" s="64" t="s">
        <v>178</v>
      </c>
      <c r="G124" s="114">
        <v>45387</v>
      </c>
      <c r="H124" s="119" t="s">
        <v>764</v>
      </c>
    </row>
    <row r="125" spans="1:113">
      <c r="A125" s="185" t="str">
        <f>_xlfn.XLOOKUP(C125,'CSP Project Data'!$C$6:$C$87,'CSP Project Data'!$A$6:$A$87)</f>
        <v>SPQ0193</v>
      </c>
      <c r="B125" s="64" t="str">
        <f>_xlfn.XLOOKUP(C125,'CSP Project Data'!$C$6:$C$87,'CSP Project Data'!$B$6:$B$87)</f>
        <v>PGE</v>
      </c>
      <c r="C125" s="64" t="s">
        <v>407</v>
      </c>
      <c r="D125" s="64" t="s">
        <v>408</v>
      </c>
      <c r="E125" s="64" t="s">
        <v>719</v>
      </c>
      <c r="F125" s="64" t="s">
        <v>178</v>
      </c>
      <c r="G125" s="114">
        <v>45387</v>
      </c>
      <c r="H125" s="119" t="s">
        <v>764</v>
      </c>
    </row>
    <row r="126" spans="1:113">
      <c r="A126" s="185" t="str">
        <f>_xlfn.XLOOKUP(C126,'CSP Project Data'!$C$6:$C$87,'CSP Project Data'!$A$6:$A$87)</f>
        <v>OCS063</v>
      </c>
      <c r="B126" s="64" t="str">
        <f>_xlfn.XLOOKUP(C126,'CSP Project Data'!$C$6:$C$87,'CSP Project Data'!$B$6:$B$87)</f>
        <v>PAC</v>
      </c>
      <c r="C126" s="64" t="s">
        <v>311</v>
      </c>
      <c r="D126" s="64" t="s">
        <v>312</v>
      </c>
      <c r="E126" s="64" t="s">
        <v>765</v>
      </c>
      <c r="F126" s="64" t="s">
        <v>178</v>
      </c>
      <c r="G126" s="114">
        <v>45387</v>
      </c>
      <c r="H126" s="119" t="s">
        <v>764</v>
      </c>
    </row>
    <row r="127" spans="1:113">
      <c r="A127" s="185" t="str">
        <f>_xlfn.XLOOKUP(C127,'CSP Project Data'!$C$6:$C$87,'CSP Project Data'!$A$6:$A$87)</f>
        <v>OCS062</v>
      </c>
      <c r="B127" s="64" t="str">
        <f>_xlfn.XLOOKUP(C127,'CSP Project Data'!$C$6:$C$87,'CSP Project Data'!$B$6:$B$87)</f>
        <v>PAC</v>
      </c>
      <c r="C127" s="64" t="s">
        <v>304</v>
      </c>
      <c r="D127" s="64" t="s">
        <v>305</v>
      </c>
      <c r="E127" s="64" t="s">
        <v>305</v>
      </c>
      <c r="F127" s="64" t="s">
        <v>178</v>
      </c>
      <c r="G127" s="114">
        <v>45387</v>
      </c>
      <c r="H127" s="119" t="s">
        <v>764</v>
      </c>
    </row>
    <row r="128" spans="1:113">
      <c r="A128" s="185" t="str">
        <f>_xlfn.XLOOKUP(C128,'CSP Project Data'!$C$6:$C$87,'CSP Project Data'!$A$6:$A$87)</f>
        <v xml:space="preserve">CSQ0001 </v>
      </c>
      <c r="B128" s="64" t="str">
        <f>_xlfn.XLOOKUP(C128,'CSP Project Data'!$C$6:$C$87,'CSP Project Data'!$B$6:$B$87)</f>
        <v>PGE</v>
      </c>
      <c r="C128" s="64" t="s">
        <v>575</v>
      </c>
      <c r="D128" s="64" t="s">
        <v>576</v>
      </c>
      <c r="E128" s="64" t="s">
        <v>753</v>
      </c>
      <c r="F128" s="64" t="s">
        <v>178</v>
      </c>
      <c r="G128" s="114">
        <v>45360</v>
      </c>
      <c r="H128" s="119" t="s">
        <v>766</v>
      </c>
    </row>
    <row r="129" spans="1:8">
      <c r="A129" s="185" t="str">
        <f>_xlfn.XLOOKUP(C129,'CSP Project Data'!$C$6:$C$87,'CSP Project Data'!$A$6:$A$87)</f>
        <v>OCS035</v>
      </c>
      <c r="B129" s="64" t="str">
        <f>_xlfn.XLOOKUP(C129,'CSP Project Data'!$C$6:$C$87,'CSP Project Data'!$B$6:$B$87)</f>
        <v>PAC</v>
      </c>
      <c r="C129" s="64" t="s">
        <v>503</v>
      </c>
      <c r="D129" s="64" t="s">
        <v>504</v>
      </c>
      <c r="E129" s="64" t="s">
        <v>735</v>
      </c>
      <c r="F129" s="64" t="s">
        <v>178</v>
      </c>
      <c r="G129" s="114">
        <v>45360</v>
      </c>
      <c r="H129" s="119" t="s">
        <v>767</v>
      </c>
    </row>
    <row r="130" spans="1:8">
      <c r="A130" s="185" t="str">
        <f>_xlfn.XLOOKUP(C130,'CSP Project Data'!$C$6:$C$87,'CSP Project Data'!$A$6:$A$87)</f>
        <v>OCS046</v>
      </c>
      <c r="B130" s="64" t="str">
        <f>_xlfn.XLOOKUP(C130,'CSP Project Data'!$C$6:$C$87,'CSP Project Data'!$B$6:$B$87)</f>
        <v>PAC</v>
      </c>
      <c r="C130" s="64" t="s">
        <v>259</v>
      </c>
      <c r="D130" s="64" t="s">
        <v>260</v>
      </c>
      <c r="E130" s="64" t="s">
        <v>758</v>
      </c>
      <c r="F130" s="64" t="s">
        <v>178</v>
      </c>
      <c r="G130" s="114">
        <v>45360</v>
      </c>
      <c r="H130" s="119" t="s">
        <v>767</v>
      </c>
    </row>
    <row r="131" spans="1:8">
      <c r="A131" s="185" t="str">
        <f>_xlfn.XLOOKUP(C131,'CSP Project Data'!$C$6:$C$87,'CSP Project Data'!$A$6:$A$87)</f>
        <v>OCS047</v>
      </c>
      <c r="B131" s="64" t="str">
        <f>_xlfn.XLOOKUP(C131,'CSP Project Data'!$C$6:$C$87,'CSP Project Data'!$B$6:$B$87)</f>
        <v>PAC</v>
      </c>
      <c r="C131" s="64" t="s">
        <v>175</v>
      </c>
      <c r="D131" s="64" t="s">
        <v>176</v>
      </c>
      <c r="E131" s="64" t="s">
        <v>177</v>
      </c>
      <c r="F131" s="64" t="s">
        <v>178</v>
      </c>
      <c r="G131" s="114">
        <v>45344</v>
      </c>
      <c r="H131" s="119" t="s">
        <v>180</v>
      </c>
    </row>
    <row r="132" spans="1:8">
      <c r="A132" s="185" t="str">
        <f>_xlfn.XLOOKUP(C132,'CSP Project Data'!$C$6:$C$87,'CSP Project Data'!$A$6:$A$87)</f>
        <v>OCS038</v>
      </c>
      <c r="B132" s="64" t="str">
        <f>_xlfn.XLOOKUP(C132,'CSP Project Data'!$C$6:$C$87,'CSP Project Data'!$B$6:$B$87)</f>
        <v>PAC</v>
      </c>
      <c r="C132" s="64" t="s">
        <v>183</v>
      </c>
      <c r="D132" s="64" t="s">
        <v>184</v>
      </c>
      <c r="E132" s="64" t="s">
        <v>654</v>
      </c>
      <c r="F132" s="64" t="s">
        <v>178</v>
      </c>
      <c r="G132" s="114">
        <v>45344</v>
      </c>
      <c r="H132" s="119" t="s">
        <v>180</v>
      </c>
    </row>
    <row r="133" spans="1:8">
      <c r="A133" s="185" t="str">
        <f>_xlfn.XLOOKUP(C133,'CSP Project Data'!$C$6:$C$87,'CSP Project Data'!$A$6:$A$87)</f>
        <v>SPQ0163</v>
      </c>
      <c r="B133" s="64" t="str">
        <f>_xlfn.XLOOKUP(C133,'CSP Project Data'!$C$6:$C$87,'CSP Project Data'!$B$6:$B$87)</f>
        <v>PGE</v>
      </c>
      <c r="C133" s="64" t="s">
        <v>188</v>
      </c>
      <c r="D133" s="64" t="s">
        <v>626</v>
      </c>
      <c r="E133" s="64" t="s">
        <v>189</v>
      </c>
      <c r="F133" s="64" t="s">
        <v>190</v>
      </c>
      <c r="G133" s="114">
        <v>45343</v>
      </c>
      <c r="H133" s="119" t="s">
        <v>192</v>
      </c>
    </row>
    <row r="134" spans="1:8">
      <c r="A134" s="185" t="str">
        <f>_xlfn.XLOOKUP(C134,'CSP Project Data'!$C$6:$C$87,'CSP Project Data'!$A$6:$A$87)</f>
        <v>OCS074</v>
      </c>
      <c r="B134" s="64" t="str">
        <f>_xlfn.XLOOKUP(C134,'CSP Project Data'!$C$6:$C$87,'CSP Project Data'!$B$6:$B$87)</f>
        <v>PAC</v>
      </c>
      <c r="C134" s="64" t="s">
        <v>622</v>
      </c>
      <c r="D134" s="64" t="s">
        <v>623</v>
      </c>
      <c r="E134" s="64" t="s">
        <v>749</v>
      </c>
      <c r="F134" s="64" t="s">
        <v>178</v>
      </c>
      <c r="G134" s="114">
        <v>45296</v>
      </c>
      <c r="H134" s="119" t="s">
        <v>768</v>
      </c>
    </row>
    <row r="135" spans="1:8">
      <c r="A135" s="185" t="str">
        <f>_xlfn.XLOOKUP(C135,'CSP Project Data'!$C$6:$C$87,'CSP Project Data'!$A$6:$A$87)</f>
        <v>OCS057</v>
      </c>
      <c r="B135" s="64" t="str">
        <f>_xlfn.XLOOKUP(C135,'CSP Project Data'!$C$6:$C$87,'CSP Project Data'!$B$6:$B$87)</f>
        <v>PAC</v>
      </c>
      <c r="C135" s="64" t="s">
        <v>518</v>
      </c>
      <c r="D135" s="64" t="s">
        <v>519</v>
      </c>
      <c r="E135" s="64" t="s">
        <v>673</v>
      </c>
      <c r="F135" s="64" t="s">
        <v>178</v>
      </c>
      <c r="G135" s="114">
        <v>45296</v>
      </c>
      <c r="H135" s="119" t="s">
        <v>768</v>
      </c>
    </row>
    <row r="136" spans="1:8">
      <c r="A136" s="185" t="str">
        <f>_xlfn.XLOOKUP(C136,'CSP Project Data'!$C$6:$C$87,'CSP Project Data'!$A$6:$A$87)</f>
        <v>OCS025</v>
      </c>
      <c r="B136" s="64" t="str">
        <f>_xlfn.XLOOKUP(C136,'CSP Project Data'!$C$6:$C$87,'CSP Project Data'!$B$6:$B$87)</f>
        <v>PAC</v>
      </c>
      <c r="C136" s="64" t="s">
        <v>461</v>
      </c>
      <c r="D136" s="64" t="s">
        <v>462</v>
      </c>
      <c r="E136" s="64" t="s">
        <v>769</v>
      </c>
      <c r="F136" s="64" t="s">
        <v>663</v>
      </c>
      <c r="G136" s="114">
        <v>45289</v>
      </c>
      <c r="H136" s="119" t="s">
        <v>770</v>
      </c>
    </row>
    <row r="137" spans="1:8">
      <c r="A137" s="185" t="str">
        <f>_xlfn.XLOOKUP(C137,'CSP Project Data'!$C$6:$C$87,'CSP Project Data'!$A$6:$A$87)</f>
        <v>SPQ0272</v>
      </c>
      <c r="B137" s="64" t="str">
        <f>_xlfn.XLOOKUP(C137,'CSP Project Data'!$C$6:$C$87,'CSP Project Data'!$B$6:$B$87)</f>
        <v>PGE</v>
      </c>
      <c r="C137" s="64" t="s">
        <v>457</v>
      </c>
      <c r="D137" s="64" t="s">
        <v>458</v>
      </c>
      <c r="E137" s="64" t="s">
        <v>642</v>
      </c>
      <c r="F137" s="64" t="s">
        <v>759</v>
      </c>
      <c r="G137" s="114">
        <v>45283</v>
      </c>
      <c r="H137" s="119" t="s">
        <v>771</v>
      </c>
    </row>
    <row r="138" spans="1:8">
      <c r="A138" s="185" t="str">
        <f>_xlfn.XLOOKUP(C138,'CSP Project Data'!$C$6:$C$87,'CSP Project Data'!$A$6:$A$87)</f>
        <v>OCS035</v>
      </c>
      <c r="B138" s="64" t="str">
        <f>_xlfn.XLOOKUP(C138,'CSP Project Data'!$C$6:$C$87,'CSP Project Data'!$B$6:$B$87)</f>
        <v>PAC</v>
      </c>
      <c r="C138" s="64" t="s">
        <v>503</v>
      </c>
      <c r="D138" s="64" t="s">
        <v>504</v>
      </c>
      <c r="E138" s="64" t="s">
        <v>735</v>
      </c>
      <c r="F138" s="64" t="s">
        <v>178</v>
      </c>
      <c r="G138" s="114">
        <v>45245</v>
      </c>
      <c r="H138" s="119" t="s">
        <v>772</v>
      </c>
    </row>
    <row r="139" spans="1:8">
      <c r="A139" s="185" t="str">
        <f>_xlfn.XLOOKUP(C139,'CSP Project Data'!$C$6:$C$87,'CSP Project Data'!$A$6:$A$87)</f>
        <v>OCS046</v>
      </c>
      <c r="B139" s="64" t="str">
        <f>_xlfn.XLOOKUP(C139,'CSP Project Data'!$C$6:$C$87,'CSP Project Data'!$B$6:$B$87)</f>
        <v>PAC</v>
      </c>
      <c r="C139" s="64" t="s">
        <v>259</v>
      </c>
      <c r="D139" s="64" t="s">
        <v>260</v>
      </c>
      <c r="E139" s="64" t="s">
        <v>758</v>
      </c>
      <c r="F139" s="64" t="s">
        <v>178</v>
      </c>
      <c r="G139" s="114">
        <v>45245</v>
      </c>
      <c r="H139" s="119" t="s">
        <v>772</v>
      </c>
    </row>
    <row r="140" spans="1:8">
      <c r="A140" s="185" t="str">
        <f>_xlfn.XLOOKUP(C140,'CSP Project Data'!$C$6:$C$87,'CSP Project Data'!$A$6:$A$87)</f>
        <v>SPQ0163</v>
      </c>
      <c r="B140" s="64" t="str">
        <f>_xlfn.XLOOKUP(C140,'CSP Project Data'!$C$6:$C$87,'CSP Project Data'!$B$6:$B$87)</f>
        <v>PGE</v>
      </c>
      <c r="C140" s="64" t="s">
        <v>188</v>
      </c>
      <c r="D140" s="64" t="s">
        <v>773</v>
      </c>
      <c r="E140" s="64" t="s">
        <v>774</v>
      </c>
      <c r="F140" s="64" t="s">
        <v>178</v>
      </c>
      <c r="G140" s="114">
        <v>45243</v>
      </c>
      <c r="H140" s="119" t="s">
        <v>775</v>
      </c>
    </row>
    <row r="141" spans="1:8">
      <c r="A141" s="185" t="str">
        <f>_xlfn.XLOOKUP(C141,'CSP Project Data'!$C$6:$C$87,'CSP Project Data'!$A$6:$A$87)</f>
        <v>OCS047</v>
      </c>
      <c r="B141" s="64" t="str">
        <f>_xlfn.XLOOKUP(C141,'CSP Project Data'!$C$6:$C$87,'CSP Project Data'!$B$6:$B$87)</f>
        <v>PAC</v>
      </c>
      <c r="C141" s="64" t="s">
        <v>175</v>
      </c>
      <c r="D141" s="64" t="s">
        <v>176</v>
      </c>
      <c r="E141" s="64" t="s">
        <v>177</v>
      </c>
      <c r="F141" s="64" t="s">
        <v>178</v>
      </c>
      <c r="G141" s="114">
        <v>45243</v>
      </c>
      <c r="H141" s="119" t="s">
        <v>775</v>
      </c>
    </row>
    <row r="142" spans="1:8" ht="14.45" customHeight="1">
      <c r="A142" s="185" t="str">
        <f>_xlfn.XLOOKUP(C142,'CSP Project Data'!$C$6:$C$87,'CSP Project Data'!$A$6:$A$87)</f>
        <v xml:space="preserve"> CSQ0004</v>
      </c>
      <c r="B142" s="64" t="str">
        <f>_xlfn.XLOOKUP(C142,'CSP Project Data'!$C$6:$C$87,'CSP Project Data'!$B$6:$B$87)</f>
        <v>PGE</v>
      </c>
      <c r="C142" s="64" t="s">
        <v>491</v>
      </c>
      <c r="D142" s="64" t="s">
        <v>492</v>
      </c>
      <c r="E142" s="64" t="s">
        <v>702</v>
      </c>
      <c r="F142" s="64" t="s">
        <v>178</v>
      </c>
      <c r="G142" s="114">
        <v>45243</v>
      </c>
      <c r="H142" s="119" t="s">
        <v>775</v>
      </c>
    </row>
    <row r="143" spans="1:8">
      <c r="A143" s="185" t="str">
        <f>_xlfn.XLOOKUP(C143,'CSP Project Data'!$C$6:$C$87,'CSP Project Data'!$A$6:$A$87)</f>
        <v>OCS045</v>
      </c>
      <c r="B143" s="64" t="str">
        <f>_xlfn.XLOOKUP(C143,'CSP Project Data'!$C$6:$C$87,'CSP Project Data'!$B$6:$B$87)</f>
        <v>PAC</v>
      </c>
      <c r="C143" s="64" t="s">
        <v>426</v>
      </c>
      <c r="D143" s="64" t="s">
        <v>427</v>
      </c>
      <c r="E143" s="64" t="s">
        <v>755</v>
      </c>
      <c r="F143" s="64" t="s">
        <v>178</v>
      </c>
      <c r="G143" s="114">
        <v>45243</v>
      </c>
      <c r="H143" s="119" t="s">
        <v>775</v>
      </c>
    </row>
    <row r="144" spans="1:8">
      <c r="A144" s="185" t="str">
        <f>_xlfn.XLOOKUP(C144,'CSP Project Data'!$C$6:$C$87,'CSP Project Data'!$A$6:$A$87)</f>
        <v>OCS049</v>
      </c>
      <c r="B144" s="64" t="str">
        <f>_xlfn.XLOOKUP(C144,'CSP Project Data'!$C$6:$C$87,'CSP Project Data'!$B$6:$B$87)</f>
        <v>PAC</v>
      </c>
      <c r="C144" s="64" t="s">
        <v>351</v>
      </c>
      <c r="D144" s="64" t="s">
        <v>352</v>
      </c>
      <c r="E144" s="64" t="s">
        <v>721</v>
      </c>
      <c r="F144" s="64" t="s">
        <v>178</v>
      </c>
      <c r="G144" s="114">
        <v>45243</v>
      </c>
      <c r="H144" s="119" t="s">
        <v>775</v>
      </c>
    </row>
    <row r="145" spans="1:113">
      <c r="A145" s="185" t="str">
        <f>_xlfn.XLOOKUP(C145,'CSP Project Data'!$C$6:$C$87,'CSP Project Data'!$A$6:$A$87)</f>
        <v>SPQ0250</v>
      </c>
      <c r="B145" s="64" t="str">
        <f>_xlfn.XLOOKUP(C145,'CSP Project Data'!$C$6:$C$87,'CSP Project Data'!$B$6:$B$87)</f>
        <v>PGE</v>
      </c>
      <c r="C145" s="64" t="s">
        <v>275</v>
      </c>
      <c r="D145" s="64" t="s">
        <v>276</v>
      </c>
      <c r="E145" s="64" t="s">
        <v>756</v>
      </c>
      <c r="F145" s="64" t="s">
        <v>178</v>
      </c>
      <c r="G145" s="114">
        <v>45243</v>
      </c>
      <c r="H145" s="119" t="s">
        <v>775</v>
      </c>
    </row>
    <row r="146" spans="1:113">
      <c r="A146" s="185" t="str">
        <f>_xlfn.XLOOKUP(C146,'CSP Project Data'!$C$6:$C$87,'CSP Project Data'!$A$6:$A$87)</f>
        <v>OCS038</v>
      </c>
      <c r="B146" s="64" t="str">
        <f>_xlfn.XLOOKUP(C146,'CSP Project Data'!$C$6:$C$87,'CSP Project Data'!$B$6:$B$87)</f>
        <v>PAC</v>
      </c>
      <c r="C146" s="64" t="s">
        <v>183</v>
      </c>
      <c r="D146" s="64" t="s">
        <v>184</v>
      </c>
      <c r="E146" s="64" t="s">
        <v>654</v>
      </c>
      <c r="F146" s="64" t="s">
        <v>178</v>
      </c>
      <c r="G146" s="114">
        <v>45243</v>
      </c>
      <c r="H146" s="119" t="s">
        <v>775</v>
      </c>
    </row>
    <row r="147" spans="1:113">
      <c r="A147" s="185" t="str">
        <f>_xlfn.XLOOKUP(C147,'CSP Project Data'!$C$6:$C$87,'CSP Project Data'!$A$6:$A$87)</f>
        <v>OCS039</v>
      </c>
      <c r="B147" s="64" t="str">
        <f>_xlfn.XLOOKUP(C147,'CSP Project Data'!$C$6:$C$87,'CSP Project Data'!$B$6:$B$87)</f>
        <v>PAC</v>
      </c>
      <c r="C147" s="64" t="s">
        <v>449</v>
      </c>
      <c r="D147" s="64" t="s">
        <v>450</v>
      </c>
      <c r="E147" s="64" t="s">
        <v>666</v>
      </c>
      <c r="F147" s="64" t="s">
        <v>178</v>
      </c>
      <c r="G147" s="114">
        <v>45241</v>
      </c>
      <c r="H147" s="119" t="s">
        <v>775</v>
      </c>
    </row>
    <row r="148" spans="1:113">
      <c r="A148" s="185" t="str">
        <f>_xlfn.XLOOKUP(C148,'CSP Project Data'!$C$6:$C$87,'CSP Project Data'!$A$6:$A$87)</f>
        <v>OCS034</v>
      </c>
      <c r="B148" s="64" t="str">
        <f>_xlfn.XLOOKUP(C148,'CSP Project Data'!$C$6:$C$87,'CSP Project Data'!$B$6:$B$87)</f>
        <v>PAC</v>
      </c>
      <c r="C148" s="64" t="s">
        <v>567</v>
      </c>
      <c r="D148" s="64" t="s">
        <v>568</v>
      </c>
      <c r="E148" s="64" t="s">
        <v>710</v>
      </c>
      <c r="F148" s="64" t="s">
        <v>663</v>
      </c>
      <c r="G148" s="114">
        <v>45217</v>
      </c>
      <c r="H148" s="119" t="s">
        <v>776</v>
      </c>
    </row>
    <row r="149" spans="1:113">
      <c r="A149" s="185" t="str">
        <f>_xlfn.XLOOKUP(C149,'CSP Project Data'!$C$6:$C$87,'CSP Project Data'!$A$6:$A$87)</f>
        <v>OCS036</v>
      </c>
      <c r="B149" s="64" t="str">
        <f>_xlfn.XLOOKUP(C149,'CSP Project Data'!$C$6:$C$87,'CSP Project Data'!$B$6:$B$87)</f>
        <v>PAC</v>
      </c>
      <c r="C149" s="64" t="s">
        <v>540</v>
      </c>
      <c r="D149" s="64" t="s">
        <v>541</v>
      </c>
      <c r="E149" s="64" t="s">
        <v>708</v>
      </c>
      <c r="F149" s="64" t="s">
        <v>663</v>
      </c>
      <c r="G149" s="114">
        <v>45217</v>
      </c>
      <c r="H149" s="119" t="s">
        <v>776</v>
      </c>
    </row>
    <row r="150" spans="1:113">
      <c r="A150" s="185" t="e">
        <f>_xlfn.XLOOKUP(C150,'CSP Project Data'!$C$6:$C$87,'CSP Project Data'!$A$6:$A$87)</f>
        <v>#N/A</v>
      </c>
      <c r="B150" s="64" t="e">
        <f>_xlfn.XLOOKUP(C150,'CSP Project Data'!$C$6:$C$87,'CSP Project Data'!$B$6:$B$87)</f>
        <v>#N/A</v>
      </c>
      <c r="C150" s="64" t="s">
        <v>777</v>
      </c>
      <c r="D150" s="64" t="s">
        <v>778</v>
      </c>
      <c r="E150" s="64" t="s">
        <v>779</v>
      </c>
      <c r="F150" s="64" t="s">
        <v>178</v>
      </c>
      <c r="G150" s="114">
        <v>45212</v>
      </c>
      <c r="H150" s="119" t="s">
        <v>780</v>
      </c>
    </row>
    <row r="151" spans="1:113">
      <c r="A151" s="185" t="e">
        <f>_xlfn.XLOOKUP(C151,'CSP Project Data'!$C$6:$C$87,'CSP Project Data'!$A$6:$A$87)</f>
        <v>#N/A</v>
      </c>
      <c r="B151" s="64" t="e">
        <f>_xlfn.XLOOKUP(C151,'CSP Project Data'!$C$6:$C$87,'CSP Project Data'!$B$6:$B$87)</f>
        <v>#N/A</v>
      </c>
      <c r="C151" s="64" t="s">
        <v>727</v>
      </c>
      <c r="D151" s="64" t="s">
        <v>728</v>
      </c>
      <c r="E151" s="64" t="s">
        <v>779</v>
      </c>
      <c r="F151" s="64" t="s">
        <v>178</v>
      </c>
      <c r="G151" s="114">
        <v>45212</v>
      </c>
      <c r="H151" s="119" t="s">
        <v>780</v>
      </c>
    </row>
    <row r="152" spans="1:113">
      <c r="A152" s="185" t="str">
        <f>_xlfn.XLOOKUP(C152,'CSP Project Data'!$C$6:$C$87,'CSP Project Data'!$A$6:$A$87)</f>
        <v>SPQ0191</v>
      </c>
      <c r="B152" s="64" t="str">
        <f>_xlfn.XLOOKUP(C152,'CSP Project Data'!$C$6:$C$87,'CSP Project Data'!$B$6:$B$87)</f>
        <v>PGE</v>
      </c>
      <c r="C152" s="64" t="s">
        <v>314</v>
      </c>
      <c r="D152" s="64" t="s">
        <v>315</v>
      </c>
      <c r="E152" s="64" t="s">
        <v>722</v>
      </c>
      <c r="F152" s="64" t="s">
        <v>178</v>
      </c>
      <c r="G152" s="114">
        <v>45212</v>
      </c>
      <c r="H152" s="119" t="s">
        <v>780</v>
      </c>
    </row>
    <row r="153" spans="1:113">
      <c r="A153" s="185" t="e">
        <f>_xlfn.XLOOKUP(C153,'CSP Project Data'!$C$6:$C$87,'CSP Project Data'!$A$6:$A$87)</f>
        <v>#N/A</v>
      </c>
      <c r="B153" s="64" t="e">
        <f>_xlfn.XLOOKUP(C153,'CSP Project Data'!$C$6:$C$87,'CSP Project Data'!$B$6:$B$87)</f>
        <v>#N/A</v>
      </c>
      <c r="C153" s="64" t="s">
        <v>777</v>
      </c>
      <c r="D153" s="64" t="s">
        <v>778</v>
      </c>
      <c r="E153" s="64" t="s">
        <v>779</v>
      </c>
      <c r="F153" s="64" t="s">
        <v>781</v>
      </c>
      <c r="G153" s="114">
        <v>45196</v>
      </c>
      <c r="H153" s="119" t="s">
        <v>782</v>
      </c>
    </row>
    <row r="154" spans="1:113">
      <c r="A154" s="185" t="e">
        <f>_xlfn.XLOOKUP(C154,'CSP Project Data'!$C$6:$C$87,'CSP Project Data'!$A$6:$A$87)</f>
        <v>#N/A</v>
      </c>
      <c r="B154" s="64" t="e">
        <f>_xlfn.XLOOKUP(C154,'CSP Project Data'!$C$6:$C$87,'CSP Project Data'!$B$6:$B$87)</f>
        <v>#N/A</v>
      </c>
      <c r="C154" s="64" t="s">
        <v>727</v>
      </c>
      <c r="D154" s="64" t="s">
        <v>728</v>
      </c>
      <c r="E154" s="64" t="s">
        <v>779</v>
      </c>
      <c r="F154" s="64" t="s">
        <v>781</v>
      </c>
      <c r="G154" s="114">
        <v>45196</v>
      </c>
      <c r="H154" s="119" t="s">
        <v>782</v>
      </c>
    </row>
    <row r="155" spans="1:113" customFormat="1">
      <c r="A155" s="185" t="str">
        <f>_xlfn.XLOOKUP(C155,'CSP Project Data'!$C$6:$C$87,'CSP Project Data'!$A$6:$A$87)</f>
        <v>OCS058</v>
      </c>
      <c r="B155" s="64" t="str">
        <f>_xlfn.XLOOKUP(C155,'CSP Project Data'!$C$6:$C$87,'CSP Project Data'!$B$6:$B$87)</f>
        <v>PAC</v>
      </c>
      <c r="C155" s="64" t="s">
        <v>365</v>
      </c>
      <c r="D155" s="64" t="s">
        <v>366</v>
      </c>
      <c r="E155" s="64" t="s">
        <v>779</v>
      </c>
      <c r="F155" s="64" t="s">
        <v>781</v>
      </c>
      <c r="G155" s="114">
        <v>45196</v>
      </c>
      <c r="H155" s="119" t="s">
        <v>782</v>
      </c>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row>
    <row r="156" spans="1:113">
      <c r="A156" s="185" t="str">
        <f>_xlfn.XLOOKUP(C156,'CSP Project Data'!$C$6:$C$87,'CSP Project Data'!$A$6:$A$87)</f>
        <v>OCS008</v>
      </c>
      <c r="B156" s="64" t="str">
        <f>_xlfn.XLOOKUP(C156,'CSP Project Data'!$C$6:$C$87,'CSP Project Data'!$B$6:$B$87)</f>
        <v>PAC</v>
      </c>
      <c r="C156" s="64" t="s">
        <v>324</v>
      </c>
      <c r="D156" s="64" t="s">
        <v>325</v>
      </c>
      <c r="E156" s="64" t="s">
        <v>325</v>
      </c>
      <c r="F156" s="64" t="s">
        <v>178</v>
      </c>
      <c r="G156" s="114">
        <v>45196</v>
      </c>
      <c r="H156" s="119" t="s">
        <v>783</v>
      </c>
    </row>
    <row r="157" spans="1:113">
      <c r="A157" s="185" t="s">
        <v>657</v>
      </c>
      <c r="B157" s="64" t="s">
        <v>11</v>
      </c>
      <c r="C157" s="64" t="s">
        <v>658</v>
      </c>
      <c r="D157" s="64" t="s">
        <v>659</v>
      </c>
      <c r="E157" s="64" t="s">
        <v>784</v>
      </c>
      <c r="F157" s="64" t="s">
        <v>178</v>
      </c>
      <c r="G157" s="114">
        <v>45195</v>
      </c>
      <c r="H157" s="119" t="s">
        <v>783</v>
      </c>
    </row>
    <row r="158" spans="1:113" customFormat="1">
      <c r="A158" s="185" t="str">
        <f>_xlfn.XLOOKUP(C158,'CSP Project Data'!$C$6:$C$87,'CSP Project Data'!$A$6:$A$87)</f>
        <v>SPQ0261</v>
      </c>
      <c r="B158" s="64" t="str">
        <f>_xlfn.XLOOKUP(C158,'CSP Project Data'!$C$6:$C$87,'CSP Project Data'!$B$6:$B$87)</f>
        <v>PGE</v>
      </c>
      <c r="C158" s="64" t="s">
        <v>560</v>
      </c>
      <c r="D158" s="64" t="s">
        <v>561</v>
      </c>
      <c r="E158" s="64" t="s">
        <v>662</v>
      </c>
      <c r="F158" s="64" t="s">
        <v>759</v>
      </c>
      <c r="G158" s="114">
        <v>45190</v>
      </c>
      <c r="H158" s="119" t="s">
        <v>785</v>
      </c>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row>
    <row r="159" spans="1:113">
      <c r="A159" s="185" t="str">
        <f>_xlfn.XLOOKUP(C159,'CSP Project Data'!$C$6:$C$87,'CSP Project Data'!$A$6:$A$87)</f>
        <v>SPQ0179</v>
      </c>
      <c r="B159" s="64" t="str">
        <f>_xlfn.XLOOKUP(C159,'CSP Project Data'!$C$6:$C$87,'CSP Project Data'!$B$6:$B$87)</f>
        <v>PGE</v>
      </c>
      <c r="C159" s="64" t="s">
        <v>611</v>
      </c>
      <c r="D159" s="64" t="s">
        <v>612</v>
      </c>
      <c r="E159" s="64" t="s">
        <v>719</v>
      </c>
      <c r="F159" s="64" t="s">
        <v>781</v>
      </c>
      <c r="G159" s="114">
        <v>45164</v>
      </c>
      <c r="H159" s="119" t="s">
        <v>786</v>
      </c>
    </row>
    <row r="160" spans="1:113">
      <c r="A160" s="185" t="str">
        <f>_xlfn.XLOOKUP(C160,'CSP Project Data'!$C$6:$C$87,'CSP Project Data'!$A$6:$A$87)</f>
        <v>SPQ0179</v>
      </c>
      <c r="B160" s="64" t="str">
        <f>_xlfn.XLOOKUP(C160,'CSP Project Data'!$C$6:$C$87,'CSP Project Data'!$B$6:$B$87)</f>
        <v>PGE</v>
      </c>
      <c r="C160" s="64" t="s">
        <v>611</v>
      </c>
      <c r="D160" s="64" t="s">
        <v>612</v>
      </c>
      <c r="E160" s="64" t="s">
        <v>719</v>
      </c>
      <c r="F160" s="64" t="s">
        <v>178</v>
      </c>
      <c r="G160" s="114">
        <v>45164</v>
      </c>
      <c r="H160" s="119" t="s">
        <v>787</v>
      </c>
    </row>
    <row r="161" spans="1:8">
      <c r="A161" s="185" t="str">
        <f>_xlfn.XLOOKUP(C161,'CSP Project Data'!$C$6:$C$87,'CSP Project Data'!$A$6:$A$87)</f>
        <v>SPQ0093</v>
      </c>
      <c r="B161" s="64" t="str">
        <f>_xlfn.XLOOKUP(C161,'CSP Project Data'!$C$6:$C$87,'CSP Project Data'!$B$6:$B$87)</f>
        <v>PGE</v>
      </c>
      <c r="C161" s="64" t="s">
        <v>482</v>
      </c>
      <c r="D161" s="64" t="s">
        <v>483</v>
      </c>
      <c r="E161" s="64" t="s">
        <v>716</v>
      </c>
      <c r="F161" s="64" t="s">
        <v>178</v>
      </c>
      <c r="G161" s="114">
        <v>45164</v>
      </c>
      <c r="H161" s="119" t="s">
        <v>788</v>
      </c>
    </row>
    <row r="162" spans="1:8">
      <c r="A162" s="185" t="str">
        <f>_xlfn.XLOOKUP(C162,'CSP Project Data'!$C$6:$C$87,'CSP Project Data'!$A$6:$A$87)</f>
        <v>SPQ0157</v>
      </c>
      <c r="B162" s="64" t="str">
        <f>_xlfn.XLOOKUP(C162,'CSP Project Data'!$C$6:$C$87,'CSP Project Data'!$B$6:$B$87)</f>
        <v>PGE</v>
      </c>
      <c r="C162" s="64" t="s">
        <v>430</v>
      </c>
      <c r="D162" s="64" t="s">
        <v>431</v>
      </c>
      <c r="E162" s="64" t="s">
        <v>717</v>
      </c>
      <c r="F162" s="64" t="s">
        <v>178</v>
      </c>
      <c r="G162" s="114">
        <v>45164</v>
      </c>
      <c r="H162" s="119" t="s">
        <v>788</v>
      </c>
    </row>
    <row r="163" spans="1:8">
      <c r="A163" s="185" t="str">
        <f>_xlfn.XLOOKUP(C163,'CSP Project Data'!$C$6:$C$87,'CSP Project Data'!$A$6:$A$87)</f>
        <v>SPQ0193</v>
      </c>
      <c r="B163" s="64" t="str">
        <f>_xlfn.XLOOKUP(C163,'CSP Project Data'!$C$6:$C$87,'CSP Project Data'!$B$6:$B$87)</f>
        <v>PGE</v>
      </c>
      <c r="C163" s="64" t="s">
        <v>407</v>
      </c>
      <c r="D163" s="64" t="s">
        <v>408</v>
      </c>
      <c r="E163" s="64" t="s">
        <v>719</v>
      </c>
      <c r="F163" s="64" t="s">
        <v>178</v>
      </c>
      <c r="G163" s="114">
        <v>45164</v>
      </c>
      <c r="H163" s="119" t="s">
        <v>787</v>
      </c>
    </row>
    <row r="164" spans="1:8">
      <c r="A164" s="185" t="str">
        <f>_xlfn.XLOOKUP(C164,'CSP Project Data'!$C$6:$C$87,'CSP Project Data'!$A$6:$A$87)</f>
        <v>SPQ0220</v>
      </c>
      <c r="B164" s="64" t="str">
        <f>_xlfn.XLOOKUP(C164,'CSP Project Data'!$C$6:$C$87,'CSP Project Data'!$B$6:$B$87)</f>
        <v>PGE</v>
      </c>
      <c r="C164" s="64" t="s">
        <v>384</v>
      </c>
      <c r="D164" s="64" t="s">
        <v>385</v>
      </c>
      <c r="E164" s="64" t="s">
        <v>719</v>
      </c>
      <c r="F164" s="64" t="s">
        <v>178</v>
      </c>
      <c r="G164" s="114">
        <v>45164</v>
      </c>
      <c r="H164" s="119" t="s">
        <v>787</v>
      </c>
    </row>
    <row r="165" spans="1:8">
      <c r="A165" s="185" t="str">
        <f>_xlfn.XLOOKUP(C165,'CSP Project Data'!$C$6:$C$87,'CSP Project Data'!$A$6:$A$87)</f>
        <v>SPQ0220</v>
      </c>
      <c r="B165" s="64" t="str">
        <f>_xlfn.XLOOKUP(C165,'CSP Project Data'!$C$6:$C$87,'CSP Project Data'!$B$6:$B$87)</f>
        <v>PGE</v>
      </c>
      <c r="C165" s="64" t="s">
        <v>384</v>
      </c>
      <c r="D165" s="64" t="s">
        <v>385</v>
      </c>
      <c r="E165" s="64" t="s">
        <v>719</v>
      </c>
      <c r="F165" s="64" t="s">
        <v>781</v>
      </c>
      <c r="G165" s="114">
        <v>45164</v>
      </c>
      <c r="H165" s="119" t="s">
        <v>786</v>
      </c>
    </row>
    <row r="166" spans="1:8">
      <c r="A166" s="185" t="str">
        <f>_xlfn.XLOOKUP(C166,'CSP Project Data'!$C$6:$C$87,'CSP Project Data'!$A$6:$A$87)</f>
        <v>SPQ0180</v>
      </c>
      <c r="B166" s="64" t="str">
        <f>_xlfn.XLOOKUP(C166,'CSP Project Data'!$C$6:$C$87,'CSP Project Data'!$B$6:$B$87)</f>
        <v>PGE</v>
      </c>
      <c r="C166" s="64" t="s">
        <v>357</v>
      </c>
      <c r="D166" s="64" t="s">
        <v>358</v>
      </c>
      <c r="E166" s="64" t="s">
        <v>736</v>
      </c>
      <c r="F166" s="64" t="s">
        <v>178</v>
      </c>
      <c r="G166" s="114">
        <v>45164</v>
      </c>
      <c r="H166" s="119" t="s">
        <v>787</v>
      </c>
    </row>
    <row r="167" spans="1:8">
      <c r="A167" s="185" t="str">
        <f>_xlfn.XLOOKUP(C167,'CSP Project Data'!$C$6:$C$87,'CSP Project Data'!$A$6:$A$87)</f>
        <v>SPQ0180</v>
      </c>
      <c r="B167" s="64" t="str">
        <f>_xlfn.XLOOKUP(C167,'CSP Project Data'!$C$6:$C$87,'CSP Project Data'!$B$6:$B$87)</f>
        <v>PGE</v>
      </c>
      <c r="C167" s="64" t="s">
        <v>357</v>
      </c>
      <c r="D167" s="64" t="s">
        <v>358</v>
      </c>
      <c r="E167" s="64" t="s">
        <v>719</v>
      </c>
      <c r="F167" s="64" t="s">
        <v>781</v>
      </c>
      <c r="G167" s="114">
        <v>45164</v>
      </c>
      <c r="H167" s="119" t="s">
        <v>786</v>
      </c>
    </row>
    <row r="168" spans="1:8">
      <c r="A168" s="185" t="str">
        <f>_xlfn.XLOOKUP(C168,'CSP Project Data'!$C$6:$C$87,'CSP Project Data'!$A$6:$A$87)</f>
        <v>SPQ0186</v>
      </c>
      <c r="B168" s="64" t="str">
        <f>_xlfn.XLOOKUP(C168,'CSP Project Data'!$C$6:$C$87,'CSP Project Data'!$B$6:$B$87)</f>
        <v>PGE</v>
      </c>
      <c r="C168" s="64" t="s">
        <v>284</v>
      </c>
      <c r="D168" s="64" t="s">
        <v>285</v>
      </c>
      <c r="E168" s="64" t="s">
        <v>724</v>
      </c>
      <c r="F168" s="64" t="s">
        <v>178</v>
      </c>
      <c r="G168" s="114">
        <v>45164</v>
      </c>
      <c r="H168" s="119" t="s">
        <v>787</v>
      </c>
    </row>
    <row r="169" spans="1:8">
      <c r="A169" s="185" t="str">
        <f>_xlfn.XLOOKUP(C169,'CSP Project Data'!$C$6:$C$87,'CSP Project Data'!$A$6:$A$87)</f>
        <v>SPQ0186</v>
      </c>
      <c r="B169" s="64" t="str">
        <f>_xlfn.XLOOKUP(C169,'CSP Project Data'!$C$6:$C$87,'CSP Project Data'!$B$6:$B$87)</f>
        <v>PGE</v>
      </c>
      <c r="C169" s="64" t="s">
        <v>284</v>
      </c>
      <c r="D169" s="64" t="s">
        <v>285</v>
      </c>
      <c r="E169" s="64" t="s">
        <v>719</v>
      </c>
      <c r="F169" s="64" t="s">
        <v>781</v>
      </c>
      <c r="G169" s="114">
        <v>45164</v>
      </c>
      <c r="H169" s="119" t="s">
        <v>786</v>
      </c>
    </row>
    <row r="170" spans="1:8">
      <c r="A170" s="185" t="str">
        <f>_xlfn.XLOOKUP(C170,'CSP Project Data'!$C$6:$C$87,'CSP Project Data'!$A$6:$A$87)</f>
        <v>OCS074</v>
      </c>
      <c r="B170" s="64" t="str">
        <f>_xlfn.XLOOKUP(C170,'CSP Project Data'!$C$6:$C$87,'CSP Project Data'!$B$6:$B$87)</f>
        <v>PAC</v>
      </c>
      <c r="C170" s="64" t="s">
        <v>622</v>
      </c>
      <c r="D170" s="64" t="s">
        <v>623</v>
      </c>
      <c r="E170" s="64" t="s">
        <v>749</v>
      </c>
      <c r="F170" s="64" t="s">
        <v>178</v>
      </c>
      <c r="G170" s="114">
        <v>45155</v>
      </c>
      <c r="H170" s="119" t="s">
        <v>789</v>
      </c>
    </row>
    <row r="171" spans="1:8">
      <c r="A171" s="185">
        <f>_xlfn.XLOOKUP(C171,'CSP Project Data'!$C$6:$C$87,'CSP Project Data'!$A$6:$A$87)</f>
        <v>532</v>
      </c>
      <c r="B171" s="64" t="str">
        <f>_xlfn.XLOOKUP(C171,'CSP Project Data'!$C$6:$C$87,'CSP Project Data'!$B$6:$B$87)</f>
        <v>IP</v>
      </c>
      <c r="C171" s="64" t="s">
        <v>598</v>
      </c>
      <c r="D171" s="64" t="s">
        <v>599</v>
      </c>
      <c r="E171" s="64" t="s">
        <v>713</v>
      </c>
      <c r="F171" s="64" t="s">
        <v>790</v>
      </c>
      <c r="G171" s="114">
        <v>45155</v>
      </c>
      <c r="H171" s="119" t="s">
        <v>791</v>
      </c>
    </row>
    <row r="172" spans="1:8">
      <c r="A172" s="185" t="str">
        <f>_xlfn.XLOOKUP(C172,'CSP Project Data'!$C$6:$C$87,'CSP Project Data'!$A$6:$A$87)</f>
        <v>Q1045</v>
      </c>
      <c r="B172" s="64" t="str">
        <f>_xlfn.XLOOKUP(C172,'CSP Project Data'!$C$6:$C$87,'CSP Project Data'!$B$6:$B$87)</f>
        <v>PAC</v>
      </c>
      <c r="C172" s="64" t="s">
        <v>534</v>
      </c>
      <c r="D172" s="64" t="s">
        <v>684</v>
      </c>
      <c r="E172" s="64" t="s">
        <v>685</v>
      </c>
      <c r="F172" s="64" t="s">
        <v>792</v>
      </c>
      <c r="G172" s="114">
        <v>45155</v>
      </c>
      <c r="H172" s="119" t="s">
        <v>793</v>
      </c>
    </row>
    <row r="173" spans="1:8">
      <c r="A173" s="185" t="str">
        <f>_xlfn.XLOOKUP(C173,'CSP Project Data'!$C$6:$C$87,'CSP Project Data'!$A$6:$A$87)</f>
        <v>Q0666</v>
      </c>
      <c r="B173" s="64" t="str">
        <f>_xlfn.XLOOKUP(C173,'CSP Project Data'!$C$6:$C$87,'CSP Project Data'!$B$6:$B$87)</f>
        <v>PAC</v>
      </c>
      <c r="C173" s="64" t="s">
        <v>526</v>
      </c>
      <c r="D173" s="64" t="s">
        <v>688</v>
      </c>
      <c r="E173" s="64" t="s">
        <v>689</v>
      </c>
      <c r="F173" s="64" t="s">
        <v>792</v>
      </c>
      <c r="G173" s="114">
        <v>45155</v>
      </c>
      <c r="H173" s="119" t="s">
        <v>793</v>
      </c>
    </row>
    <row r="174" spans="1:8">
      <c r="A174" s="185" t="str">
        <f>_xlfn.XLOOKUP(C174,'CSP Project Data'!$C$6:$C$87,'CSP Project Data'!$A$6:$A$87)</f>
        <v>SPQ0266</v>
      </c>
      <c r="B174" s="64" t="str">
        <f>_xlfn.XLOOKUP(C174,'CSP Project Data'!$C$6:$C$87,'CSP Project Data'!$B$6:$B$87)</f>
        <v>PGE</v>
      </c>
      <c r="C174" s="64" t="s">
        <v>267</v>
      </c>
      <c r="D174" s="64" t="s">
        <v>268</v>
      </c>
      <c r="E174" s="64" t="s">
        <v>794</v>
      </c>
      <c r="F174" s="64" t="s">
        <v>759</v>
      </c>
      <c r="G174" s="114">
        <v>45122</v>
      </c>
      <c r="H174" s="119" t="s">
        <v>795</v>
      </c>
    </row>
    <row r="175" spans="1:8">
      <c r="A175" s="185" t="str">
        <f>_xlfn.XLOOKUP(C175,'CSP Project Data'!$C$6:$C$87,'CSP Project Data'!$A$6:$A$87)</f>
        <v>OCS019</v>
      </c>
      <c r="B175" s="64" t="str">
        <f>_xlfn.XLOOKUP(C175,'CSP Project Data'!$C$6:$C$87,'CSP Project Data'!$B$6:$B$87)</f>
        <v>PAC</v>
      </c>
      <c r="C175" s="64" t="s">
        <v>133</v>
      </c>
      <c r="D175" s="64" t="s">
        <v>134</v>
      </c>
      <c r="E175" s="64" t="s">
        <v>796</v>
      </c>
      <c r="F175" s="64" t="s">
        <v>655</v>
      </c>
      <c r="G175" s="114">
        <v>45107</v>
      </c>
      <c r="H175" s="119" t="s">
        <v>797</v>
      </c>
    </row>
    <row r="176" spans="1:8">
      <c r="A176" s="185" t="str">
        <f>_xlfn.XLOOKUP(C176,'CSP Project Data'!$C$6:$C$87,'CSP Project Data'!$A$6:$A$87)</f>
        <v>OCS020</v>
      </c>
      <c r="B176" s="64" t="str">
        <f>_xlfn.XLOOKUP(C176,'CSP Project Data'!$C$6:$C$87,'CSP Project Data'!$B$6:$B$87)</f>
        <v>PAC</v>
      </c>
      <c r="C176" s="64" t="s">
        <v>126</v>
      </c>
      <c r="D176" s="64" t="s">
        <v>127</v>
      </c>
      <c r="E176" s="64" t="s">
        <v>798</v>
      </c>
      <c r="F176" s="64" t="s">
        <v>655</v>
      </c>
      <c r="G176" s="114">
        <v>45107</v>
      </c>
      <c r="H176" s="119" t="s">
        <v>797</v>
      </c>
    </row>
    <row r="177" spans="1:8" ht="14.45">
      <c r="A177" s="185" t="str">
        <f>_xlfn.XLOOKUP(C177,'CSP Project Data'!$C$6:$C$87,'CSP Project Data'!$A$6:$A$87)</f>
        <v>OCS018</v>
      </c>
      <c r="B177" s="64" t="str">
        <f>_xlfn.XLOOKUP(C177,'CSP Project Data'!$C$6:$C$87,'CSP Project Data'!$B$6:$B$87)</f>
        <v>PAC</v>
      </c>
      <c r="C177" s="64" t="s">
        <v>80</v>
      </c>
      <c r="D177" s="64" t="s">
        <v>81</v>
      </c>
      <c r="E177" s="64" t="s">
        <v>799</v>
      </c>
      <c r="F177" s="64" t="s">
        <v>655</v>
      </c>
      <c r="G177" s="114">
        <v>45107</v>
      </c>
      <c r="H177" s="141" t="s">
        <v>797</v>
      </c>
    </row>
    <row r="178" spans="1:8">
      <c r="A178" s="185" t="str">
        <f>_xlfn.XLOOKUP(C178,'CSP Project Data'!$C$6:$C$87,'CSP Project Data'!$A$6:$A$87)</f>
        <v>OCS012</v>
      </c>
      <c r="B178" s="64" t="str">
        <f>_xlfn.XLOOKUP(C178,'CSP Project Data'!$C$6:$C$87,'CSP Project Data'!$B$6:$B$87)</f>
        <v>PAC</v>
      </c>
      <c r="C178" s="64" t="s">
        <v>420</v>
      </c>
      <c r="D178" s="64" t="s">
        <v>421</v>
      </c>
      <c r="E178" s="64" t="s">
        <v>254</v>
      </c>
      <c r="F178" s="64" t="s">
        <v>178</v>
      </c>
      <c r="G178" s="114">
        <v>45107</v>
      </c>
      <c r="H178" s="119" t="s">
        <v>800</v>
      </c>
    </row>
    <row r="179" spans="1:8">
      <c r="A179" s="185" t="str">
        <f>_xlfn.XLOOKUP(C179,'CSP Project Data'!$C$6:$C$87,'CSP Project Data'!$A$6:$A$87)</f>
        <v>SPQ0071</v>
      </c>
      <c r="B179" s="64" t="str">
        <f>_xlfn.XLOOKUP(C179,'CSP Project Data'!$C$6:$C$87,'CSP Project Data'!$B$6:$B$87)</f>
        <v>PGE</v>
      </c>
      <c r="C179" s="64" t="s">
        <v>107</v>
      </c>
      <c r="D179" s="64" t="s">
        <v>801</v>
      </c>
      <c r="E179" s="64" t="s">
        <v>802</v>
      </c>
      <c r="F179" s="64" t="s">
        <v>790</v>
      </c>
      <c r="G179" s="114">
        <v>45096</v>
      </c>
      <c r="H179" s="119" t="s">
        <v>803</v>
      </c>
    </row>
    <row r="180" spans="1:8">
      <c r="A180" s="185" t="str">
        <f>_xlfn.XLOOKUP(C180,'CSP Project Data'!$C$6:$C$87,'CSP Project Data'!$A$6:$A$87)</f>
        <v>SPQ0094</v>
      </c>
      <c r="B180" s="64" t="str">
        <f>_xlfn.XLOOKUP(C180,'CSP Project Data'!$C$6:$C$87,'CSP Project Data'!$B$6:$B$87)</f>
        <v>PGE</v>
      </c>
      <c r="C180" s="64" t="s">
        <v>89</v>
      </c>
      <c r="D180" s="64" t="s">
        <v>90</v>
      </c>
      <c r="E180" s="64" t="s">
        <v>804</v>
      </c>
      <c r="F180" s="64" t="s">
        <v>790</v>
      </c>
      <c r="G180" s="114">
        <v>45096</v>
      </c>
      <c r="H180" s="119" t="s">
        <v>803</v>
      </c>
    </row>
    <row r="181" spans="1:8">
      <c r="A181" s="185" t="str">
        <f>_xlfn.XLOOKUP(C181,'CSP Project Data'!$C$6:$C$87,'CSP Project Data'!$A$6:$A$87)</f>
        <v>SPQ0240</v>
      </c>
      <c r="B181" s="64" t="str">
        <f>_xlfn.XLOOKUP(C181,'CSP Project Data'!$C$6:$C$87,'CSP Project Data'!$B$6:$B$87)</f>
        <v>PGE</v>
      </c>
      <c r="C181" s="64" t="s">
        <v>603</v>
      </c>
      <c r="D181" s="64" t="s">
        <v>604</v>
      </c>
      <c r="E181" s="64" t="s">
        <v>705</v>
      </c>
      <c r="F181" s="64" t="s">
        <v>178</v>
      </c>
      <c r="G181" s="114">
        <v>45089</v>
      </c>
      <c r="H181" s="119" t="s">
        <v>805</v>
      </c>
    </row>
    <row r="182" spans="1:8">
      <c r="A182" s="185">
        <f>_xlfn.XLOOKUP(C182,'CSP Project Data'!$C$6:$C$87,'CSP Project Data'!$A$6:$A$87)</f>
        <v>532</v>
      </c>
      <c r="B182" s="64" t="str">
        <f>_xlfn.XLOOKUP(C182,'CSP Project Data'!$C$6:$C$87,'CSP Project Data'!$B$6:$B$87)</f>
        <v>IP</v>
      </c>
      <c r="C182" s="64" t="s">
        <v>598</v>
      </c>
      <c r="D182" s="64" t="s">
        <v>599</v>
      </c>
      <c r="E182" s="64" t="s">
        <v>713</v>
      </c>
      <c r="F182" s="64" t="s">
        <v>178</v>
      </c>
      <c r="G182" s="114">
        <v>45089</v>
      </c>
      <c r="H182" s="119" t="s">
        <v>805</v>
      </c>
    </row>
    <row r="183" spans="1:8">
      <c r="A183" s="185" t="str">
        <f>_xlfn.XLOOKUP(C183,'CSP Project Data'!$C$6:$C$87,'CSP Project Data'!$A$6:$A$87)</f>
        <v>OCS027</v>
      </c>
      <c r="B183" s="64" t="str">
        <f>_xlfn.XLOOKUP(C183,'CSP Project Data'!$C$6:$C$87,'CSP Project Data'!$B$6:$B$87)</f>
        <v>PAC</v>
      </c>
      <c r="C183" s="64" t="s">
        <v>474</v>
      </c>
      <c r="D183" s="64" t="s">
        <v>475</v>
      </c>
      <c r="E183" s="64" t="s">
        <v>707</v>
      </c>
      <c r="F183" s="64" t="s">
        <v>178</v>
      </c>
      <c r="G183" s="114">
        <v>45089</v>
      </c>
      <c r="H183" s="119" t="s">
        <v>805</v>
      </c>
    </row>
    <row r="184" spans="1:8">
      <c r="A184" s="185" t="str">
        <f>_xlfn.XLOOKUP(C184,'CSP Project Data'!$C$6:$C$87,'CSP Project Data'!$A$6:$A$87)</f>
        <v>OCS025</v>
      </c>
      <c r="B184" s="64" t="str">
        <f>_xlfn.XLOOKUP(C184,'CSP Project Data'!$C$6:$C$87,'CSP Project Data'!$B$6:$B$87)</f>
        <v>PAC</v>
      </c>
      <c r="C184" s="64" t="s">
        <v>461</v>
      </c>
      <c r="D184" s="64" t="s">
        <v>462</v>
      </c>
      <c r="E184" s="64" t="s">
        <v>769</v>
      </c>
      <c r="F184" s="64" t="s">
        <v>178</v>
      </c>
      <c r="G184" s="114">
        <v>45089</v>
      </c>
      <c r="H184" s="119" t="s">
        <v>805</v>
      </c>
    </row>
    <row r="185" spans="1:8">
      <c r="A185" s="185" t="str">
        <f>_xlfn.XLOOKUP(C185,'CSP Project Data'!$C$6:$C$87,'CSP Project Data'!$A$6:$A$87)</f>
        <v>OCS051</v>
      </c>
      <c r="B185" s="64" t="str">
        <f>_xlfn.XLOOKUP(C185,'CSP Project Data'!$C$6:$C$87,'CSP Project Data'!$B$6:$B$87)</f>
        <v>PAC</v>
      </c>
      <c r="C185" s="64" t="s">
        <v>342</v>
      </c>
      <c r="D185" s="64" t="s">
        <v>343</v>
      </c>
      <c r="E185" s="64" t="s">
        <v>638</v>
      </c>
      <c r="F185" s="64" t="s">
        <v>178</v>
      </c>
      <c r="G185" s="114">
        <v>45087</v>
      </c>
      <c r="H185" s="119" t="s">
        <v>805</v>
      </c>
    </row>
    <row r="186" spans="1:8">
      <c r="A186" s="185" t="str">
        <f>_xlfn.XLOOKUP(C186,'CSP Project Data'!$C$6:$C$87,'CSP Project Data'!$A$6:$A$87)</f>
        <v>OCS050</v>
      </c>
      <c r="B186" s="64" t="str">
        <f>_xlfn.XLOOKUP(C186,'CSP Project Data'!$C$6:$C$87,'CSP Project Data'!$B$6:$B$87)</f>
        <v>PAC</v>
      </c>
      <c r="C186" s="64" t="s">
        <v>332</v>
      </c>
      <c r="D186" s="64" t="s">
        <v>333</v>
      </c>
      <c r="E186" s="64" t="s">
        <v>641</v>
      </c>
      <c r="F186" s="64" t="s">
        <v>178</v>
      </c>
      <c r="G186" s="114">
        <v>45087</v>
      </c>
      <c r="H186" s="119" t="s">
        <v>805</v>
      </c>
    </row>
    <row r="187" spans="1:8">
      <c r="A187" s="185" t="str">
        <f>_xlfn.XLOOKUP(C187,'CSP Project Data'!$C$6:$C$87,'CSP Project Data'!$A$6:$A$87)</f>
        <v>OCS047</v>
      </c>
      <c r="B187" s="64" t="str">
        <f>_xlfn.XLOOKUP(C187,'CSP Project Data'!$C$6:$C$87,'CSP Project Data'!$B$6:$B$87)</f>
        <v>PAC</v>
      </c>
      <c r="C187" s="64" t="s">
        <v>175</v>
      </c>
      <c r="D187" s="64" t="s">
        <v>176</v>
      </c>
      <c r="E187" s="64" t="s">
        <v>177</v>
      </c>
      <c r="F187" s="64" t="s">
        <v>178</v>
      </c>
      <c r="G187" s="114">
        <v>45070</v>
      </c>
      <c r="H187" s="119" t="s">
        <v>806</v>
      </c>
    </row>
    <row r="188" spans="1:8">
      <c r="A188" s="185" t="str">
        <f>_xlfn.XLOOKUP(C188,'CSP Project Data'!$C$6:$C$87,'CSP Project Data'!$A$6:$A$87)</f>
        <v>OCS019</v>
      </c>
      <c r="B188" s="64" t="str">
        <f>_xlfn.XLOOKUP(C188,'CSP Project Data'!$C$6:$C$87,'CSP Project Data'!$B$6:$B$87)</f>
        <v>PAC</v>
      </c>
      <c r="C188" s="64" t="s">
        <v>133</v>
      </c>
      <c r="D188" s="64" t="s">
        <v>134</v>
      </c>
      <c r="E188" s="64" t="s">
        <v>796</v>
      </c>
      <c r="F188" s="64" t="s">
        <v>790</v>
      </c>
      <c r="G188" s="114">
        <v>45028</v>
      </c>
      <c r="H188" s="119" t="s">
        <v>807</v>
      </c>
    </row>
    <row r="189" spans="1:8">
      <c r="A189" s="185" t="str">
        <f>_xlfn.XLOOKUP(C189,'CSP Project Data'!$C$6:$C$87,'CSP Project Data'!$A$6:$A$87)</f>
        <v>OCS020</v>
      </c>
      <c r="B189" s="64" t="str">
        <f>_xlfn.XLOOKUP(C189,'CSP Project Data'!$C$6:$C$87,'CSP Project Data'!$B$6:$B$87)</f>
        <v>PAC</v>
      </c>
      <c r="C189" s="64" t="s">
        <v>126</v>
      </c>
      <c r="D189" s="64" t="s">
        <v>127</v>
      </c>
      <c r="E189" s="64" t="s">
        <v>798</v>
      </c>
      <c r="F189" s="64" t="s">
        <v>790</v>
      </c>
      <c r="G189" s="114">
        <v>45028</v>
      </c>
      <c r="H189" s="119" t="s">
        <v>807</v>
      </c>
    </row>
    <row r="190" spans="1:8">
      <c r="A190" s="185" t="str">
        <f>_xlfn.XLOOKUP(C190,'CSP Project Data'!$C$6:$C$87,'CSP Project Data'!$A$6:$A$87)</f>
        <v>OCS018</v>
      </c>
      <c r="B190" s="64" t="str">
        <f>_xlfn.XLOOKUP(C190,'CSP Project Data'!$C$6:$C$87,'CSP Project Data'!$B$6:$B$87)</f>
        <v>PAC</v>
      </c>
      <c r="C190" s="64" t="s">
        <v>80</v>
      </c>
      <c r="D190" s="64" t="s">
        <v>81</v>
      </c>
      <c r="E190" s="64" t="s">
        <v>799</v>
      </c>
      <c r="F190" s="64" t="s">
        <v>790</v>
      </c>
      <c r="G190" s="114">
        <v>45028</v>
      </c>
      <c r="H190" s="119" t="s">
        <v>807</v>
      </c>
    </row>
    <row r="191" spans="1:8">
      <c r="A191" s="185" t="str">
        <f>_xlfn.XLOOKUP(C191,'CSP Project Data'!$C$6:$C$87,'CSP Project Data'!$A$6:$A$87)</f>
        <v>OCS044</v>
      </c>
      <c r="B191" s="64" t="str">
        <f>_xlfn.XLOOKUP(C191,'CSP Project Data'!$C$6:$C$87,'CSP Project Data'!$B$6:$B$87)</f>
        <v>PAC</v>
      </c>
      <c r="C191" s="64" t="s">
        <v>60</v>
      </c>
      <c r="D191" s="64" t="s">
        <v>61</v>
      </c>
      <c r="E191" s="64" t="s">
        <v>808</v>
      </c>
      <c r="F191" s="64" t="s">
        <v>790</v>
      </c>
      <c r="G191" s="114">
        <v>45028</v>
      </c>
      <c r="H191" s="119" t="s">
        <v>807</v>
      </c>
    </row>
    <row r="192" spans="1:8">
      <c r="A192" s="185" t="str">
        <f>_xlfn.XLOOKUP(C192,'CSP Project Data'!$C$6:$C$87,'CSP Project Data'!$A$6:$A$87)</f>
        <v>SPQ0181</v>
      </c>
      <c r="B192" s="64" t="str">
        <f>_xlfn.XLOOKUP(C192,'CSP Project Data'!$C$6:$C$87,'CSP Project Data'!$B$6:$B$87)</f>
        <v>PGE</v>
      </c>
      <c r="C192" s="64" t="s">
        <v>111</v>
      </c>
      <c r="D192" s="64" t="s">
        <v>809</v>
      </c>
      <c r="E192" s="64" t="s">
        <v>810</v>
      </c>
      <c r="F192" s="64" t="s">
        <v>790</v>
      </c>
      <c r="G192" s="114">
        <v>44951</v>
      </c>
      <c r="H192" s="119" t="s">
        <v>811</v>
      </c>
    </row>
    <row r="193" spans="1:8">
      <c r="A193" s="185" t="str">
        <f>_xlfn.XLOOKUP(C193,'CSP Project Data'!$C$6:$C$87,'CSP Project Data'!$A$6:$A$87)</f>
        <v>SPQ0164</v>
      </c>
      <c r="B193" s="64" t="str">
        <f>_xlfn.XLOOKUP(C193,'CSP Project Data'!$C$6:$C$87,'CSP Project Data'!$B$6:$B$87)</f>
        <v>PGE</v>
      </c>
      <c r="C193" s="64" t="s">
        <v>75</v>
      </c>
      <c r="D193" s="64" t="s">
        <v>76</v>
      </c>
      <c r="E193" s="64" t="s">
        <v>812</v>
      </c>
      <c r="F193" s="64" t="s">
        <v>790</v>
      </c>
      <c r="G193" s="114">
        <v>44951</v>
      </c>
      <c r="H193" s="119" t="s">
        <v>811</v>
      </c>
    </row>
    <row r="194" spans="1:8">
      <c r="A194" s="185" t="str">
        <f>_xlfn.XLOOKUP(C194,'CSP Project Data'!$C$6:$C$87,'CSP Project Data'!$A$6:$A$87)</f>
        <v>SPQ0152</v>
      </c>
      <c r="B194" s="64" t="str">
        <f>_xlfn.XLOOKUP(C194,'CSP Project Data'!$C$6:$C$87,'CSP Project Data'!$B$6:$B$87)</f>
        <v>PGE</v>
      </c>
      <c r="C194" s="64" t="s">
        <v>66</v>
      </c>
      <c r="D194" s="64" t="s">
        <v>67</v>
      </c>
      <c r="E194" s="64" t="s">
        <v>813</v>
      </c>
      <c r="F194" s="64" t="s">
        <v>790</v>
      </c>
      <c r="G194" s="114">
        <v>44951</v>
      </c>
      <c r="H194" s="119" t="s">
        <v>811</v>
      </c>
    </row>
    <row r="195" spans="1:8">
      <c r="A195" s="185" t="str">
        <f>_xlfn.XLOOKUP(C195,'CSP Project Data'!$C$6:$C$87,'CSP Project Data'!$A$6:$A$87)</f>
        <v>SPQ0158</v>
      </c>
      <c r="B195" s="64" t="str">
        <f>_xlfn.XLOOKUP(C195,'CSP Project Data'!$C$6:$C$87,'CSP Project Data'!$B$6:$B$87)</f>
        <v>PGE</v>
      </c>
      <c r="C195" s="64" t="s">
        <v>52</v>
      </c>
      <c r="D195" s="64" t="s">
        <v>814</v>
      </c>
      <c r="E195" s="64" t="s">
        <v>815</v>
      </c>
      <c r="F195" s="64" t="s">
        <v>790</v>
      </c>
      <c r="G195" s="114">
        <v>44951</v>
      </c>
      <c r="H195" s="119" t="s">
        <v>811</v>
      </c>
    </row>
    <row r="196" spans="1:8">
      <c r="A196" s="185" t="str">
        <f>_xlfn.XLOOKUP(C196,'CSP Project Data'!$C$6:$C$87,'CSP Project Data'!$A$6:$A$87)</f>
        <v>OCS019</v>
      </c>
      <c r="B196" s="64" t="str">
        <f>_xlfn.XLOOKUP(C196,'CSP Project Data'!$C$6:$C$87,'CSP Project Data'!$B$6:$B$87)</f>
        <v>PAC</v>
      </c>
      <c r="C196" s="64" t="s">
        <v>133</v>
      </c>
      <c r="D196" s="64" t="s">
        <v>134</v>
      </c>
      <c r="E196" s="64" t="s">
        <v>816</v>
      </c>
      <c r="F196" s="64" t="s">
        <v>663</v>
      </c>
      <c r="G196" s="114">
        <v>44909</v>
      </c>
      <c r="H196" s="119" t="s">
        <v>817</v>
      </c>
    </row>
    <row r="197" spans="1:8">
      <c r="A197" s="185" t="str">
        <f>_xlfn.XLOOKUP(C197,'CSP Project Data'!$C$6:$C$87,'CSP Project Data'!$A$6:$A$87)</f>
        <v>OCS020</v>
      </c>
      <c r="B197" s="64" t="str">
        <f>_xlfn.XLOOKUP(C197,'CSP Project Data'!$C$6:$C$87,'CSP Project Data'!$B$6:$B$87)</f>
        <v>PAC</v>
      </c>
      <c r="C197" s="64" t="s">
        <v>126</v>
      </c>
      <c r="D197" s="64" t="s">
        <v>127</v>
      </c>
      <c r="E197" s="64" t="s">
        <v>818</v>
      </c>
      <c r="F197" s="64" t="s">
        <v>663</v>
      </c>
      <c r="G197" s="114">
        <v>44909</v>
      </c>
      <c r="H197" s="119" t="s">
        <v>817</v>
      </c>
    </row>
    <row r="198" spans="1:8">
      <c r="A198" s="185" t="str">
        <f>_xlfn.XLOOKUP(C198,'CSP Project Data'!$C$6:$C$87,'CSP Project Data'!$A$6:$A$87)</f>
        <v>SPQ0125</v>
      </c>
      <c r="B198" s="64" t="str">
        <f>_xlfn.XLOOKUP(C198,'CSP Project Data'!$C$6:$C$87,'CSP Project Data'!$B$6:$B$87)</f>
        <v>PGE</v>
      </c>
      <c r="C198" s="64" t="s">
        <v>104</v>
      </c>
      <c r="D198" s="64" t="s">
        <v>105</v>
      </c>
      <c r="E198" s="64" t="s">
        <v>73</v>
      </c>
      <c r="F198" s="64" t="s">
        <v>663</v>
      </c>
      <c r="G198" s="114">
        <v>44909</v>
      </c>
      <c r="H198" s="119" t="s">
        <v>817</v>
      </c>
    </row>
    <row r="199" spans="1:8">
      <c r="A199" s="185" t="str">
        <f>_xlfn.XLOOKUP(C199,'CSP Project Data'!$C$6:$C$87,'CSP Project Data'!$A$6:$A$87)</f>
        <v>OCS018</v>
      </c>
      <c r="B199" s="64" t="str">
        <f>_xlfn.XLOOKUP(C199,'CSP Project Data'!$C$6:$C$87,'CSP Project Data'!$B$6:$B$87)</f>
        <v>PAC</v>
      </c>
      <c r="C199" s="64" t="s">
        <v>80</v>
      </c>
      <c r="D199" s="64" t="s">
        <v>81</v>
      </c>
      <c r="E199" s="64" t="s">
        <v>799</v>
      </c>
      <c r="F199" s="64" t="s">
        <v>663</v>
      </c>
      <c r="G199" s="114">
        <v>44909</v>
      </c>
      <c r="H199" s="119" t="s">
        <v>817</v>
      </c>
    </row>
    <row r="200" spans="1:8" ht="14.45">
      <c r="A200" s="185" t="str">
        <f>_xlfn.XLOOKUP(C200,'CSP Project Data'!$C$6:$C$87,'CSP Project Data'!$A$6:$A$87)</f>
        <v>OCS044</v>
      </c>
      <c r="B200" s="64" t="str">
        <f>_xlfn.XLOOKUP(C200,'CSP Project Data'!$C$6:$C$87,'CSP Project Data'!$B$6:$B$87)</f>
        <v>PAC</v>
      </c>
      <c r="C200" s="64" t="s">
        <v>60</v>
      </c>
      <c r="D200" s="64" t="s">
        <v>61</v>
      </c>
      <c r="E200" s="64" t="s">
        <v>819</v>
      </c>
      <c r="F200" s="64" t="s">
        <v>663</v>
      </c>
      <c r="G200" s="114">
        <v>44909</v>
      </c>
      <c r="H200" s="141" t="s">
        <v>817</v>
      </c>
    </row>
    <row r="201" spans="1:8">
      <c r="A201" s="185" t="str">
        <f>_xlfn.XLOOKUP(C201,'CSP Project Data'!$C$6:$C$87,'CSP Project Data'!$A$6:$A$87)</f>
        <v>OCS058</v>
      </c>
      <c r="B201" s="64" t="str">
        <f>_xlfn.XLOOKUP(C201,'CSP Project Data'!$C$6:$C$87,'CSP Project Data'!$B$6:$B$87)</f>
        <v>PAC</v>
      </c>
      <c r="C201" s="64" t="s">
        <v>365</v>
      </c>
      <c r="D201" s="64" t="s">
        <v>366</v>
      </c>
      <c r="E201" s="64" t="s">
        <v>784</v>
      </c>
      <c r="F201" s="64" t="s">
        <v>759</v>
      </c>
      <c r="G201" s="114">
        <v>44896</v>
      </c>
      <c r="H201" s="119" t="s">
        <v>820</v>
      </c>
    </row>
    <row r="202" spans="1:8">
      <c r="A202" s="185" t="str">
        <f>_xlfn.XLOOKUP(C202,'CSP Project Data'!$C$6:$C$87,'CSP Project Data'!$A$6:$A$87)</f>
        <v>OCS055</v>
      </c>
      <c r="B202" s="64" t="str">
        <f>_xlfn.XLOOKUP(C202,'CSP Project Data'!$C$6:$C$87,'CSP Project Data'!$B$6:$B$87)</f>
        <v>PAC</v>
      </c>
      <c r="C202" s="64" t="s">
        <v>293</v>
      </c>
      <c r="D202" s="64" t="s">
        <v>294</v>
      </c>
      <c r="E202" s="64" t="s">
        <v>752</v>
      </c>
      <c r="F202" s="64" t="s">
        <v>759</v>
      </c>
      <c r="G202" s="114">
        <v>44896</v>
      </c>
      <c r="H202" s="119" t="s">
        <v>820</v>
      </c>
    </row>
    <row r="203" spans="1:8">
      <c r="A203" s="185" t="str">
        <f>_xlfn.XLOOKUP(C203,'CSP Project Data'!$C$6:$C$87,'CSP Project Data'!$A$6:$A$87)</f>
        <v>SPQ0067</v>
      </c>
      <c r="B203" s="64" t="str">
        <f>_xlfn.XLOOKUP(C203,'CSP Project Data'!$C$6:$C$87,'CSP Project Data'!$B$6:$B$87)</f>
        <v>PGE</v>
      </c>
      <c r="C203" s="64" t="s">
        <v>116</v>
      </c>
      <c r="D203" s="64" t="s">
        <v>117</v>
      </c>
      <c r="E203" s="64" t="s">
        <v>821</v>
      </c>
      <c r="F203" s="64" t="s">
        <v>663</v>
      </c>
      <c r="G203" s="114">
        <v>44895</v>
      </c>
      <c r="H203" s="119" t="s">
        <v>822</v>
      </c>
    </row>
    <row r="204" spans="1:8">
      <c r="A204" s="185" t="str">
        <f>_xlfn.XLOOKUP(C204,'CSP Project Data'!$C$6:$C$87,'CSP Project Data'!$A$6:$A$87)</f>
        <v>SPQ0181</v>
      </c>
      <c r="B204" s="64" t="str">
        <f>_xlfn.XLOOKUP(C204,'CSP Project Data'!$C$6:$C$87,'CSP Project Data'!$B$6:$B$87)</f>
        <v>PGE</v>
      </c>
      <c r="C204" s="64" t="s">
        <v>111</v>
      </c>
      <c r="D204" s="64" t="s">
        <v>809</v>
      </c>
      <c r="E204" s="64" t="s">
        <v>809</v>
      </c>
      <c r="F204" s="64" t="s">
        <v>663</v>
      </c>
      <c r="G204" s="114">
        <v>44895</v>
      </c>
      <c r="H204" s="119" t="s">
        <v>822</v>
      </c>
    </row>
    <row r="205" spans="1:8">
      <c r="A205" s="185" t="str">
        <f>_xlfn.XLOOKUP(C205,'CSP Project Data'!$C$6:$C$87,'CSP Project Data'!$A$6:$A$87)</f>
        <v>SPQ0071</v>
      </c>
      <c r="B205" s="64" t="str">
        <f>_xlfn.XLOOKUP(C205,'CSP Project Data'!$C$6:$C$87,'CSP Project Data'!$B$6:$B$87)</f>
        <v>PGE</v>
      </c>
      <c r="C205" s="64" t="s">
        <v>107</v>
      </c>
      <c r="D205" s="64" t="s">
        <v>108</v>
      </c>
      <c r="E205" s="64" t="s">
        <v>823</v>
      </c>
      <c r="F205" s="64" t="s">
        <v>663</v>
      </c>
      <c r="G205" s="114">
        <v>44895</v>
      </c>
      <c r="H205" s="119" t="s">
        <v>822</v>
      </c>
    </row>
    <row r="206" spans="1:8">
      <c r="A206" s="185" t="str">
        <f>_xlfn.XLOOKUP(C206,'CSP Project Data'!$C$6:$C$87,'CSP Project Data'!$A$6:$A$87)</f>
        <v>SPQ0094</v>
      </c>
      <c r="B206" s="64" t="str">
        <f>_xlfn.XLOOKUP(C206,'CSP Project Data'!$C$6:$C$87,'CSP Project Data'!$B$6:$B$87)</f>
        <v>PGE</v>
      </c>
      <c r="C206" s="64" t="s">
        <v>89</v>
      </c>
      <c r="D206" s="64" t="s">
        <v>90</v>
      </c>
      <c r="E206" s="64" t="s">
        <v>824</v>
      </c>
      <c r="F206" s="64" t="s">
        <v>663</v>
      </c>
      <c r="G206" s="114">
        <v>44895</v>
      </c>
      <c r="H206" s="119" t="s">
        <v>822</v>
      </c>
    </row>
    <row r="207" spans="1:8">
      <c r="A207" s="185" t="str">
        <f>_xlfn.XLOOKUP(C207,'CSP Project Data'!$C$6:$C$87,'CSP Project Data'!$A$6:$A$87)</f>
        <v>SPQ0164</v>
      </c>
      <c r="B207" s="64" t="str">
        <f>_xlfn.XLOOKUP(C207,'CSP Project Data'!$C$6:$C$87,'CSP Project Data'!$B$6:$B$87)</f>
        <v>PGE</v>
      </c>
      <c r="C207" s="64" t="s">
        <v>75</v>
      </c>
      <c r="D207" s="64" t="s">
        <v>76</v>
      </c>
      <c r="E207" s="64" t="s">
        <v>812</v>
      </c>
      <c r="F207" s="64" t="s">
        <v>663</v>
      </c>
      <c r="G207" s="114">
        <v>44895</v>
      </c>
      <c r="H207" s="119" t="s">
        <v>822</v>
      </c>
    </row>
    <row r="208" spans="1:8">
      <c r="A208" s="185" t="str">
        <f>_xlfn.XLOOKUP(C208,'CSP Project Data'!$C$6:$C$87,'CSP Project Data'!$A$6:$A$87)</f>
        <v>SPQ0152</v>
      </c>
      <c r="B208" s="64" t="str">
        <f>_xlfn.XLOOKUP(C208,'CSP Project Data'!$C$6:$C$87,'CSP Project Data'!$B$6:$B$87)</f>
        <v>PGE</v>
      </c>
      <c r="C208" s="64" t="s">
        <v>66</v>
      </c>
      <c r="D208" s="64" t="s">
        <v>67</v>
      </c>
      <c r="E208" s="64" t="s">
        <v>813</v>
      </c>
      <c r="F208" s="64" t="s">
        <v>663</v>
      </c>
      <c r="G208" s="114">
        <v>44895</v>
      </c>
      <c r="H208" s="119" t="s">
        <v>822</v>
      </c>
    </row>
    <row r="209" spans="1:8" ht="14.45">
      <c r="A209" s="185" t="str">
        <f>_xlfn.XLOOKUP(C209,'CSP Project Data'!$C$6:$C$87,'CSP Project Data'!$A$6:$A$87)</f>
        <v>SPQ0158</v>
      </c>
      <c r="B209" s="64" t="str">
        <f>_xlfn.XLOOKUP(C209,'CSP Project Data'!$C$6:$C$87,'CSP Project Data'!$B$6:$B$87)</f>
        <v>PGE</v>
      </c>
      <c r="C209" s="64" t="s">
        <v>52</v>
      </c>
      <c r="D209" s="64" t="s">
        <v>814</v>
      </c>
      <c r="E209" s="64" t="s">
        <v>815</v>
      </c>
      <c r="F209" s="64" t="s">
        <v>663</v>
      </c>
      <c r="G209" s="114">
        <v>44895</v>
      </c>
      <c r="H209" s="141" t="s">
        <v>822</v>
      </c>
    </row>
    <row r="210" spans="1:8">
      <c r="A210" s="185" t="str">
        <f>_xlfn.XLOOKUP(C210,'CSP Project Data'!$C$6:$C$87,'CSP Project Data'!$A$6:$A$87)</f>
        <v>SPQ0193</v>
      </c>
      <c r="B210" s="64" t="str">
        <f>_xlfn.XLOOKUP(C210,'CSP Project Data'!$C$6:$C$87,'CSP Project Data'!$B$6:$B$87)</f>
        <v>PGE</v>
      </c>
      <c r="C210" s="64" t="s">
        <v>407</v>
      </c>
      <c r="D210" s="64" t="s">
        <v>408</v>
      </c>
      <c r="E210" s="64" t="s">
        <v>719</v>
      </c>
      <c r="F210" s="64" t="s">
        <v>178</v>
      </c>
      <c r="G210" s="114">
        <v>44876</v>
      </c>
      <c r="H210" s="119" t="s">
        <v>825</v>
      </c>
    </row>
    <row r="211" spans="1:8">
      <c r="A211" s="185" t="str">
        <f>_xlfn.XLOOKUP(C211,'CSP Project Data'!$C$6:$C$87,'CSP Project Data'!$A$6:$A$87)</f>
        <v>SPQ0180</v>
      </c>
      <c r="B211" s="64" t="str">
        <f>_xlfn.XLOOKUP(C211,'CSP Project Data'!$C$6:$C$87,'CSP Project Data'!$B$6:$B$87)</f>
        <v>PGE</v>
      </c>
      <c r="C211" s="64" t="s">
        <v>357</v>
      </c>
      <c r="D211" s="64" t="s">
        <v>358</v>
      </c>
      <c r="E211" s="64" t="s">
        <v>719</v>
      </c>
      <c r="F211" s="64" t="s">
        <v>178</v>
      </c>
      <c r="G211" s="114">
        <v>44876</v>
      </c>
      <c r="H211" s="119" t="s">
        <v>825</v>
      </c>
    </row>
    <row r="212" spans="1:8">
      <c r="A212" s="185" t="str">
        <f>_xlfn.XLOOKUP(C212,'CSP Project Data'!$C$6:$C$87,'CSP Project Data'!$A$6:$A$87)</f>
        <v>SPQ0186</v>
      </c>
      <c r="B212" s="64" t="str">
        <f>_xlfn.XLOOKUP(C212,'CSP Project Data'!$C$6:$C$87,'CSP Project Data'!$B$6:$B$87)</f>
        <v>PGE</v>
      </c>
      <c r="C212" s="64" t="s">
        <v>284</v>
      </c>
      <c r="D212" s="64" t="s">
        <v>285</v>
      </c>
      <c r="E212" s="64" t="s">
        <v>719</v>
      </c>
      <c r="F212" s="64" t="s">
        <v>178</v>
      </c>
      <c r="G212" s="114">
        <v>44876</v>
      </c>
      <c r="H212" s="119" t="s">
        <v>825</v>
      </c>
    </row>
    <row r="213" spans="1:8">
      <c r="A213" s="185" t="str">
        <f>_xlfn.XLOOKUP(C213,'CSP Project Data'!$C$6:$C$87,'CSP Project Data'!$A$6:$A$87)</f>
        <v>OCS034</v>
      </c>
      <c r="B213" s="64" t="str">
        <f>_xlfn.XLOOKUP(C213,'CSP Project Data'!$C$6:$C$87,'CSP Project Data'!$B$6:$B$87)</f>
        <v>PAC</v>
      </c>
      <c r="C213" s="64" t="s">
        <v>567</v>
      </c>
      <c r="D213" s="64" t="s">
        <v>568</v>
      </c>
      <c r="E213" s="64" t="s">
        <v>710</v>
      </c>
      <c r="F213" s="64" t="s">
        <v>178</v>
      </c>
      <c r="G213" s="114">
        <v>44854</v>
      </c>
      <c r="H213" s="119" t="s">
        <v>826</v>
      </c>
    </row>
    <row r="214" spans="1:8">
      <c r="A214" s="185" t="str">
        <f>_xlfn.XLOOKUP(C214,'CSP Project Data'!$C$6:$C$87,'CSP Project Data'!$A$6:$A$87)</f>
        <v>SPQ0058</v>
      </c>
      <c r="B214" s="64" t="str">
        <f>_xlfn.XLOOKUP(C214,'CSP Project Data'!$C$6:$C$87,'CSP Project Data'!$B$6:$B$87)</f>
        <v>PGE</v>
      </c>
      <c r="C214" s="64" t="s">
        <v>101</v>
      </c>
      <c r="D214" s="64" t="s">
        <v>102</v>
      </c>
      <c r="E214" s="64" t="s">
        <v>827</v>
      </c>
      <c r="F214" s="64" t="s">
        <v>790</v>
      </c>
      <c r="G214" s="114">
        <v>44854</v>
      </c>
      <c r="H214" s="119" t="s">
        <v>828</v>
      </c>
    </row>
    <row r="215" spans="1:8">
      <c r="A215" s="185" t="str">
        <f>_xlfn.XLOOKUP(C215,'CSP Project Data'!$C$6:$C$87,'CSP Project Data'!$A$6:$A$87)</f>
        <v>OCS036</v>
      </c>
      <c r="B215" s="64" t="str">
        <f>_xlfn.XLOOKUP(C215,'CSP Project Data'!$C$6:$C$87,'CSP Project Data'!$B$6:$B$87)</f>
        <v>PAC</v>
      </c>
      <c r="C215" s="64" t="s">
        <v>540</v>
      </c>
      <c r="D215" s="64" t="s">
        <v>541</v>
      </c>
      <c r="E215" s="64" t="s">
        <v>708</v>
      </c>
      <c r="F215" s="64" t="s">
        <v>178</v>
      </c>
      <c r="G215" s="114">
        <v>44854</v>
      </c>
      <c r="H215" s="119" t="s">
        <v>826</v>
      </c>
    </row>
    <row r="216" spans="1:8">
      <c r="A216" s="185" t="str">
        <f>_xlfn.XLOOKUP(C216,'CSP Project Data'!$C$6:$C$87,'CSP Project Data'!$A$6:$A$87)</f>
        <v>CSQ0010</v>
      </c>
      <c r="B216" s="64" t="str">
        <f>_xlfn.XLOOKUP(C216,'CSP Project Data'!$C$6:$C$87,'CSP Project Data'!$B$6:$B$87)</f>
        <v>PGE</v>
      </c>
      <c r="C216" s="64" t="s">
        <v>585</v>
      </c>
      <c r="D216" s="64" t="s">
        <v>586</v>
      </c>
      <c r="E216" s="64" t="s">
        <v>98</v>
      </c>
      <c r="F216" s="64" t="s">
        <v>759</v>
      </c>
      <c r="G216" s="114">
        <v>44842</v>
      </c>
      <c r="H216" s="119" t="s">
        <v>829</v>
      </c>
    </row>
    <row r="217" spans="1:8">
      <c r="A217" s="185" t="str">
        <f>_xlfn.XLOOKUP(C217,'CSP Project Data'!$C$6:$C$87,'CSP Project Data'!$A$6:$A$87)</f>
        <v xml:space="preserve">CSQ0001 </v>
      </c>
      <c r="B217" s="64" t="str">
        <f>_xlfn.XLOOKUP(C217,'CSP Project Data'!$C$6:$C$87,'CSP Project Data'!$B$6:$B$87)</f>
        <v>PGE</v>
      </c>
      <c r="C217" s="64" t="s">
        <v>575</v>
      </c>
      <c r="D217" s="64" t="s">
        <v>576</v>
      </c>
      <c r="E217" s="64" t="s">
        <v>577</v>
      </c>
      <c r="F217" s="64" t="s">
        <v>781</v>
      </c>
      <c r="G217" s="114">
        <v>44810</v>
      </c>
      <c r="H217" s="119" t="s">
        <v>830</v>
      </c>
    </row>
    <row r="218" spans="1:8">
      <c r="A218" s="185" t="str">
        <f>_xlfn.XLOOKUP(C218,'CSP Project Data'!$C$6:$C$87,'CSP Project Data'!$A$6:$A$87)</f>
        <v>OCS005</v>
      </c>
      <c r="B218" s="64" t="str">
        <f>_xlfn.XLOOKUP(C218,'CSP Project Data'!$C$6:$C$87,'CSP Project Data'!$B$6:$B$87)</f>
        <v>PAC</v>
      </c>
      <c r="C218" s="64" t="s">
        <v>122</v>
      </c>
      <c r="D218" s="64" t="s">
        <v>831</v>
      </c>
      <c r="E218" s="64" t="s">
        <v>713</v>
      </c>
      <c r="F218" s="64" t="s">
        <v>832</v>
      </c>
      <c r="G218" s="114">
        <v>44796</v>
      </c>
      <c r="H218" s="119" t="s">
        <v>833</v>
      </c>
    </row>
    <row r="219" spans="1:8">
      <c r="A219" s="185" t="e">
        <f>_xlfn.XLOOKUP(C219,'CSP Project Data'!$C$6:$C$87,'CSP Project Data'!$A$6:$A$87)</f>
        <v>#N/A</v>
      </c>
      <c r="B219" s="64" t="e">
        <f>_xlfn.XLOOKUP(C219,'CSP Project Data'!$C$6:$C$87,'CSP Project Data'!$B$6:$B$87)</f>
        <v>#N/A</v>
      </c>
      <c r="C219" s="64" t="s">
        <v>727</v>
      </c>
      <c r="D219" s="64" t="s">
        <v>728</v>
      </c>
      <c r="E219" s="64" t="s">
        <v>784</v>
      </c>
      <c r="F219" s="64" t="s">
        <v>759</v>
      </c>
      <c r="G219" s="114">
        <v>44796</v>
      </c>
      <c r="H219" s="119" t="s">
        <v>834</v>
      </c>
    </row>
    <row r="220" spans="1:8">
      <c r="A220" s="185" t="e">
        <f>_xlfn.XLOOKUP(C220,'CSP Project Data'!$C$6:$C$87,'CSP Project Data'!$A$6:$A$87)</f>
        <v>#N/A</v>
      </c>
      <c r="B220" s="64" t="e">
        <f>_xlfn.XLOOKUP(C220,'CSP Project Data'!$C$6:$C$87,'CSP Project Data'!$B$6:$B$87)</f>
        <v>#N/A</v>
      </c>
      <c r="C220" s="64" t="s">
        <v>835</v>
      </c>
      <c r="D220" s="64" t="s">
        <v>836</v>
      </c>
      <c r="E220" s="64" t="s">
        <v>837</v>
      </c>
      <c r="F220" s="64" t="s">
        <v>178</v>
      </c>
      <c r="G220" s="114">
        <v>44769</v>
      </c>
      <c r="H220" s="119" t="s">
        <v>838</v>
      </c>
    </row>
    <row r="221" spans="1:8">
      <c r="A221" s="185" t="str">
        <f>_xlfn.XLOOKUP(C221,'CSP Project Data'!$C$6:$C$87,'CSP Project Data'!$A$6:$A$87)</f>
        <v>SPQ0067</v>
      </c>
      <c r="B221" s="64" t="str">
        <f>_xlfn.XLOOKUP(C221,'CSP Project Data'!$C$6:$C$87,'CSP Project Data'!$B$6:$B$87)</f>
        <v>PGE</v>
      </c>
      <c r="C221" s="64" t="s">
        <v>116</v>
      </c>
      <c r="D221" s="64" t="s">
        <v>117</v>
      </c>
      <c r="E221" s="64" t="s">
        <v>821</v>
      </c>
      <c r="F221" s="64" t="s">
        <v>178</v>
      </c>
      <c r="G221" s="114">
        <v>44769</v>
      </c>
      <c r="H221" s="119" t="s">
        <v>839</v>
      </c>
    </row>
    <row r="222" spans="1:8">
      <c r="A222" s="185" t="str">
        <f>_xlfn.XLOOKUP(C222,'CSP Project Data'!$C$6:$C$87,'CSP Project Data'!$A$6:$A$87)</f>
        <v>OCS027</v>
      </c>
      <c r="B222" s="64" t="str">
        <f>_xlfn.XLOOKUP(C222,'CSP Project Data'!$C$6:$C$87,'CSP Project Data'!$B$6:$B$87)</f>
        <v>PAC</v>
      </c>
      <c r="C222" s="64" t="s">
        <v>474</v>
      </c>
      <c r="D222" s="64" t="s">
        <v>475</v>
      </c>
      <c r="E222" s="64" t="s">
        <v>707</v>
      </c>
      <c r="F222" s="64" t="s">
        <v>178</v>
      </c>
      <c r="G222" s="114">
        <v>44769</v>
      </c>
      <c r="H222" s="119" t="s">
        <v>838</v>
      </c>
    </row>
    <row r="223" spans="1:8">
      <c r="A223" s="185" t="str">
        <f>_xlfn.XLOOKUP(C223,'CSP Project Data'!$C$6:$C$87,'CSP Project Data'!$A$6:$A$87)</f>
        <v>SPQ0193</v>
      </c>
      <c r="B223" s="64" t="str">
        <f>_xlfn.XLOOKUP(C223,'CSP Project Data'!$C$6:$C$87,'CSP Project Data'!$B$6:$B$87)</f>
        <v>PGE</v>
      </c>
      <c r="C223" s="64" t="s">
        <v>407</v>
      </c>
      <c r="D223" s="64" t="s">
        <v>408</v>
      </c>
      <c r="E223" s="64" t="s">
        <v>719</v>
      </c>
      <c r="F223" s="64" t="s">
        <v>781</v>
      </c>
      <c r="G223" s="114">
        <v>44769</v>
      </c>
      <c r="H223" s="119" t="s">
        <v>840</v>
      </c>
    </row>
    <row r="224" spans="1:8">
      <c r="A224" s="185" t="str">
        <f>_xlfn.XLOOKUP(C224,'CSP Project Data'!$C$6:$C$87,'CSP Project Data'!$A$6:$A$87)</f>
        <v>OCS008</v>
      </c>
      <c r="B224" s="64" t="str">
        <f>_xlfn.XLOOKUP(C224,'CSP Project Data'!$C$6:$C$87,'CSP Project Data'!$B$6:$B$87)</f>
        <v>PAC</v>
      </c>
      <c r="C224" s="64" t="s">
        <v>324</v>
      </c>
      <c r="D224" s="64" t="s">
        <v>325</v>
      </c>
      <c r="E224" s="64" t="s">
        <v>325</v>
      </c>
      <c r="F224" s="64" t="s">
        <v>178</v>
      </c>
      <c r="G224" s="114">
        <v>44769</v>
      </c>
      <c r="H224" s="119" t="s">
        <v>838</v>
      </c>
    </row>
    <row r="225" spans="1:8">
      <c r="A225" s="185" t="str">
        <f>_xlfn.XLOOKUP(C225,'CSP Project Data'!$C$6:$C$87,'CSP Project Data'!$A$6:$A$87)</f>
        <v>SPQ0186</v>
      </c>
      <c r="B225" s="64" t="str">
        <f>_xlfn.XLOOKUP(C225,'CSP Project Data'!$C$6:$C$87,'CSP Project Data'!$B$6:$B$87)</f>
        <v>PGE</v>
      </c>
      <c r="C225" s="64" t="s">
        <v>284</v>
      </c>
      <c r="D225" s="64" t="s">
        <v>285</v>
      </c>
      <c r="E225" s="64" t="s">
        <v>719</v>
      </c>
      <c r="F225" s="64" t="s">
        <v>781</v>
      </c>
      <c r="G225" s="114">
        <v>44769</v>
      </c>
      <c r="H225" s="119" t="s">
        <v>840</v>
      </c>
    </row>
    <row r="226" spans="1:8">
      <c r="A226" s="185" t="str">
        <f>_xlfn.XLOOKUP(C226,'CSP Project Data'!$C$6:$C$87,'CSP Project Data'!$A$6:$A$87)</f>
        <v>SPQ0193</v>
      </c>
      <c r="B226" s="64" t="str">
        <f>_xlfn.XLOOKUP(C226,'CSP Project Data'!$C$6:$C$87,'CSP Project Data'!$B$6:$B$87)</f>
        <v>PGE</v>
      </c>
      <c r="C226" s="64" t="s">
        <v>407</v>
      </c>
      <c r="D226" s="64" t="s">
        <v>408</v>
      </c>
      <c r="E226" s="64" t="s">
        <v>719</v>
      </c>
      <c r="F226" s="64" t="s">
        <v>178</v>
      </c>
      <c r="G226" s="114">
        <v>44756</v>
      </c>
      <c r="H226" s="119" t="s">
        <v>841</v>
      </c>
    </row>
    <row r="227" spans="1:8">
      <c r="A227" s="185" t="str">
        <f>_xlfn.XLOOKUP(C227,'CSP Project Data'!$C$6:$C$87,'CSP Project Data'!$A$6:$A$87)</f>
        <v>SPQ0180</v>
      </c>
      <c r="B227" s="64" t="str">
        <f>_xlfn.XLOOKUP(C227,'CSP Project Data'!$C$6:$C$87,'CSP Project Data'!$B$6:$B$87)</f>
        <v>PGE</v>
      </c>
      <c r="C227" s="64" t="s">
        <v>357</v>
      </c>
      <c r="D227" s="64" t="s">
        <v>358</v>
      </c>
      <c r="E227" s="64" t="s">
        <v>719</v>
      </c>
      <c r="F227" s="64" t="s">
        <v>178</v>
      </c>
      <c r="G227" s="114">
        <v>44756</v>
      </c>
      <c r="H227" s="119" t="s">
        <v>841</v>
      </c>
    </row>
    <row r="228" spans="1:8">
      <c r="A228" s="185" t="str">
        <f>_xlfn.XLOOKUP(C228,'CSP Project Data'!$C$6:$C$87,'CSP Project Data'!$A$6:$A$87)</f>
        <v>SPQ0186</v>
      </c>
      <c r="B228" s="64" t="str">
        <f>_xlfn.XLOOKUP(C228,'CSP Project Data'!$C$6:$C$87,'CSP Project Data'!$B$6:$B$87)</f>
        <v>PGE</v>
      </c>
      <c r="C228" s="64" t="s">
        <v>284</v>
      </c>
      <c r="D228" s="64" t="s">
        <v>285</v>
      </c>
      <c r="E228" s="64" t="s">
        <v>719</v>
      </c>
      <c r="F228" s="64" t="s">
        <v>178</v>
      </c>
      <c r="G228" s="114">
        <v>44756</v>
      </c>
      <c r="H228" s="119" t="s">
        <v>841</v>
      </c>
    </row>
    <row r="229" spans="1:8">
      <c r="A229" s="185">
        <f>_xlfn.XLOOKUP(C229,'CSP Project Data'!$C$6:$C$87,'CSP Project Data'!$A$6:$A$87)</f>
        <v>532</v>
      </c>
      <c r="B229" s="64" t="str">
        <f>_xlfn.XLOOKUP(C229,'CSP Project Data'!$C$6:$C$87,'CSP Project Data'!$B$6:$B$87)</f>
        <v>IP</v>
      </c>
      <c r="C229" s="64" t="s">
        <v>598</v>
      </c>
      <c r="D229" s="64" t="s">
        <v>599</v>
      </c>
      <c r="E229" s="64" t="s">
        <v>713</v>
      </c>
      <c r="F229" s="64" t="s">
        <v>178</v>
      </c>
      <c r="G229" s="114">
        <v>44741</v>
      </c>
      <c r="H229" s="119" t="s">
        <v>842</v>
      </c>
    </row>
    <row r="230" spans="1:8">
      <c r="A230" s="185" t="str">
        <f>_xlfn.XLOOKUP(C230,'CSP Project Data'!$C$6:$C$87,'CSP Project Data'!$A$6:$A$87)</f>
        <v>OCS024</v>
      </c>
      <c r="B230" s="64" t="str">
        <f>_xlfn.XLOOKUP(C230,'CSP Project Data'!$C$6:$C$87,'CSP Project Data'!$B$6:$B$87)</f>
        <v>PAC</v>
      </c>
      <c r="C230" s="64" t="s">
        <v>592</v>
      </c>
      <c r="D230" s="64" t="s">
        <v>593</v>
      </c>
      <c r="E230" s="64" t="s">
        <v>843</v>
      </c>
      <c r="F230" s="64" t="s">
        <v>178</v>
      </c>
      <c r="G230" s="114">
        <v>44741</v>
      </c>
      <c r="H230" s="119" t="s">
        <v>844</v>
      </c>
    </row>
    <row r="231" spans="1:8">
      <c r="A231" s="185" t="str">
        <f>_xlfn.XLOOKUP(C231,'CSP Project Data'!$C$6:$C$87,'CSP Project Data'!$A$6:$A$87)</f>
        <v>OCS012</v>
      </c>
      <c r="B231" s="64" t="str">
        <f>_xlfn.XLOOKUP(C231,'CSP Project Data'!$C$6:$C$87,'CSP Project Data'!$B$6:$B$87)</f>
        <v>PAC</v>
      </c>
      <c r="C231" s="64" t="s">
        <v>420</v>
      </c>
      <c r="D231" s="64" t="s">
        <v>421</v>
      </c>
      <c r="E231" s="64" t="s">
        <v>254</v>
      </c>
      <c r="F231" s="64" t="s">
        <v>178</v>
      </c>
      <c r="G231" s="114">
        <v>44741</v>
      </c>
      <c r="H231" s="119" t="s">
        <v>845</v>
      </c>
    </row>
    <row r="232" spans="1:8">
      <c r="A232" s="185" t="str">
        <f>_xlfn.XLOOKUP(C232,'CSP Project Data'!$C$6:$C$87,'CSP Project Data'!$A$6:$A$87)</f>
        <v>OCS019</v>
      </c>
      <c r="B232" s="64" t="str">
        <f>_xlfn.XLOOKUP(C232,'CSP Project Data'!$C$6:$C$87,'CSP Project Data'!$B$6:$B$87)</f>
        <v>PAC</v>
      </c>
      <c r="C232" s="64" t="s">
        <v>133</v>
      </c>
      <c r="D232" s="64" t="s">
        <v>134</v>
      </c>
      <c r="E232" s="64" t="s">
        <v>816</v>
      </c>
      <c r="F232" s="64" t="s">
        <v>178</v>
      </c>
      <c r="G232" s="114">
        <v>44720</v>
      </c>
      <c r="H232" s="119" t="s">
        <v>846</v>
      </c>
    </row>
    <row r="233" spans="1:8">
      <c r="A233" s="185" t="str">
        <f>_xlfn.XLOOKUP(C233,'CSP Project Data'!$C$6:$C$87,'CSP Project Data'!$A$6:$A$87)</f>
        <v>OCS020</v>
      </c>
      <c r="B233" s="64" t="str">
        <f>_xlfn.XLOOKUP(C233,'CSP Project Data'!$C$6:$C$87,'CSP Project Data'!$B$6:$B$87)</f>
        <v>PAC</v>
      </c>
      <c r="C233" s="64" t="s">
        <v>126</v>
      </c>
      <c r="D233" s="64" t="s">
        <v>127</v>
      </c>
      <c r="E233" s="64" t="s">
        <v>818</v>
      </c>
      <c r="F233" s="64" t="s">
        <v>178</v>
      </c>
      <c r="G233" s="114">
        <v>44720</v>
      </c>
      <c r="H233" s="119" t="s">
        <v>846</v>
      </c>
    </row>
    <row r="234" spans="1:8">
      <c r="A234" s="185" t="str">
        <f>_xlfn.XLOOKUP(C234,'CSP Project Data'!$C$6:$C$87,'CSP Project Data'!$A$6:$A$87)</f>
        <v>OCS047</v>
      </c>
      <c r="B234" s="64" t="str">
        <f>_xlfn.XLOOKUP(C234,'CSP Project Data'!$C$6:$C$87,'CSP Project Data'!$B$6:$B$87)</f>
        <v>PAC</v>
      </c>
      <c r="C234" s="64" t="s">
        <v>175</v>
      </c>
      <c r="D234" s="64" t="s">
        <v>176</v>
      </c>
      <c r="E234" s="64" t="s">
        <v>177</v>
      </c>
      <c r="F234" s="64" t="s">
        <v>178</v>
      </c>
      <c r="G234" s="114">
        <v>44720</v>
      </c>
      <c r="H234" s="119" t="s">
        <v>846</v>
      </c>
    </row>
    <row r="235" spans="1:8" ht="14.45">
      <c r="A235" s="185" t="str">
        <f>_xlfn.XLOOKUP(C235,'CSP Project Data'!$C$6:$C$87,'CSP Project Data'!$A$6:$A$87)</f>
        <v>SPQ0181</v>
      </c>
      <c r="B235" s="64" t="str">
        <f>_xlfn.XLOOKUP(C235,'CSP Project Data'!$C$6:$C$87,'CSP Project Data'!$B$6:$B$87)</f>
        <v>PGE</v>
      </c>
      <c r="C235" s="64" t="s">
        <v>111</v>
      </c>
      <c r="D235" s="64" t="s">
        <v>809</v>
      </c>
      <c r="E235" s="64" t="s">
        <v>809</v>
      </c>
      <c r="F235" s="64" t="s">
        <v>178</v>
      </c>
      <c r="G235" s="114">
        <v>44720</v>
      </c>
      <c r="H235" s="141" t="s">
        <v>846</v>
      </c>
    </row>
    <row r="236" spans="1:8">
      <c r="A236" s="185" t="str">
        <f>_xlfn.XLOOKUP(C236,'CSP Project Data'!$C$6:$C$87,'CSP Project Data'!$A$6:$A$87)</f>
        <v>SPQ0071</v>
      </c>
      <c r="B236" s="64" t="str">
        <f>_xlfn.XLOOKUP(C236,'CSP Project Data'!$C$6:$C$87,'CSP Project Data'!$B$6:$B$87)</f>
        <v>PGE</v>
      </c>
      <c r="C236" s="64" t="s">
        <v>107</v>
      </c>
      <c r="D236" s="64" t="s">
        <v>108</v>
      </c>
      <c r="E236" s="64" t="s">
        <v>823</v>
      </c>
      <c r="F236" s="64" t="s">
        <v>178</v>
      </c>
      <c r="G236" s="114">
        <v>44720</v>
      </c>
      <c r="H236" s="119" t="s">
        <v>846</v>
      </c>
    </row>
    <row r="237" spans="1:8">
      <c r="A237" s="185" t="str">
        <f>_xlfn.XLOOKUP(C237,'CSP Project Data'!$C$6:$C$87,'CSP Project Data'!$A$6:$A$87)</f>
        <v>OCS034</v>
      </c>
      <c r="B237" s="64" t="str">
        <f>_xlfn.XLOOKUP(C237,'CSP Project Data'!$C$6:$C$87,'CSP Project Data'!$B$6:$B$87)</f>
        <v>PAC</v>
      </c>
      <c r="C237" s="64" t="s">
        <v>567</v>
      </c>
      <c r="D237" s="64" t="s">
        <v>568</v>
      </c>
      <c r="E237" s="64" t="s">
        <v>710</v>
      </c>
      <c r="F237" s="64" t="s">
        <v>178</v>
      </c>
      <c r="G237" s="114">
        <v>44720</v>
      </c>
      <c r="H237" s="119" t="s">
        <v>846</v>
      </c>
    </row>
    <row r="238" spans="1:8">
      <c r="A238" s="185" t="str">
        <f>_xlfn.XLOOKUP(C238,'CSP Project Data'!$C$6:$C$87,'CSP Project Data'!$A$6:$A$87)</f>
        <v>OCS036</v>
      </c>
      <c r="B238" s="64" t="str">
        <f>_xlfn.XLOOKUP(C238,'CSP Project Data'!$C$6:$C$87,'CSP Project Data'!$B$6:$B$87)</f>
        <v>PAC</v>
      </c>
      <c r="C238" s="64" t="s">
        <v>540</v>
      </c>
      <c r="D238" s="64" t="s">
        <v>541</v>
      </c>
      <c r="E238" s="64" t="s">
        <v>708</v>
      </c>
      <c r="F238" s="64" t="s">
        <v>178</v>
      </c>
      <c r="G238" s="114">
        <v>44720</v>
      </c>
      <c r="H238" s="119" t="s">
        <v>846</v>
      </c>
    </row>
    <row r="239" spans="1:8">
      <c r="A239" s="185" t="str">
        <f>_xlfn.XLOOKUP(C239,'CSP Project Data'!$C$6:$C$87,'CSP Project Data'!$A$6:$A$87)</f>
        <v>OCS025</v>
      </c>
      <c r="B239" s="64" t="str">
        <f>_xlfn.XLOOKUP(C239,'CSP Project Data'!$C$6:$C$87,'CSP Project Data'!$B$6:$B$87)</f>
        <v>PAC</v>
      </c>
      <c r="C239" s="64" t="s">
        <v>461</v>
      </c>
      <c r="D239" s="64" t="s">
        <v>462</v>
      </c>
      <c r="E239" s="64" t="s">
        <v>847</v>
      </c>
      <c r="F239" s="64" t="s">
        <v>178</v>
      </c>
      <c r="G239" s="114">
        <v>44720</v>
      </c>
      <c r="H239" s="119" t="s">
        <v>846</v>
      </c>
    </row>
    <row r="240" spans="1:8">
      <c r="A240" s="185" t="str">
        <f>_xlfn.XLOOKUP(C240,'CSP Project Data'!$C$6:$C$87,'CSP Project Data'!$A$6:$A$87)</f>
        <v>SPQ0094</v>
      </c>
      <c r="B240" s="64" t="str">
        <f>_xlfn.XLOOKUP(C240,'CSP Project Data'!$C$6:$C$87,'CSP Project Data'!$B$6:$B$87)</f>
        <v>PGE</v>
      </c>
      <c r="C240" s="64" t="s">
        <v>89</v>
      </c>
      <c r="D240" s="64" t="s">
        <v>90</v>
      </c>
      <c r="E240" s="64" t="s">
        <v>824</v>
      </c>
      <c r="F240" s="64" t="s">
        <v>178</v>
      </c>
      <c r="G240" s="114">
        <v>44720</v>
      </c>
      <c r="H240" s="119" t="s">
        <v>846</v>
      </c>
    </row>
    <row r="241" spans="1:8">
      <c r="A241" s="185" t="str">
        <f>_xlfn.XLOOKUP(C241,'CSP Project Data'!$C$6:$C$87,'CSP Project Data'!$A$6:$A$87)</f>
        <v>SPQ0164</v>
      </c>
      <c r="B241" s="64" t="str">
        <f>_xlfn.XLOOKUP(C241,'CSP Project Data'!$C$6:$C$87,'CSP Project Data'!$B$6:$B$87)</f>
        <v>PGE</v>
      </c>
      <c r="C241" s="64" t="s">
        <v>75</v>
      </c>
      <c r="D241" s="64" t="s">
        <v>76</v>
      </c>
      <c r="E241" s="64" t="s">
        <v>812</v>
      </c>
      <c r="F241" s="64" t="s">
        <v>178</v>
      </c>
      <c r="G241" s="114">
        <v>44720</v>
      </c>
      <c r="H241" s="119" t="s">
        <v>846</v>
      </c>
    </row>
    <row r="242" spans="1:8">
      <c r="A242" s="185" t="str">
        <f>_xlfn.XLOOKUP(C242,'CSP Project Data'!$C$6:$C$87,'CSP Project Data'!$A$6:$A$87)</f>
        <v>SPQ0152</v>
      </c>
      <c r="B242" s="64" t="str">
        <f>_xlfn.XLOOKUP(C242,'CSP Project Data'!$C$6:$C$87,'CSP Project Data'!$B$6:$B$87)</f>
        <v>PGE</v>
      </c>
      <c r="C242" s="64" t="s">
        <v>66</v>
      </c>
      <c r="D242" s="64" t="s">
        <v>67</v>
      </c>
      <c r="E242" s="64" t="s">
        <v>813</v>
      </c>
      <c r="F242" s="64" t="s">
        <v>178</v>
      </c>
      <c r="G242" s="114">
        <v>44720</v>
      </c>
      <c r="H242" s="119" t="s">
        <v>846</v>
      </c>
    </row>
    <row r="243" spans="1:8">
      <c r="A243" s="185" t="str">
        <f>_xlfn.XLOOKUP(C243,'CSP Project Data'!$C$6:$C$87,'CSP Project Data'!$A$6:$A$87)</f>
        <v>OCS044</v>
      </c>
      <c r="B243" s="64" t="str">
        <f>_xlfn.XLOOKUP(C243,'CSP Project Data'!$C$6:$C$87,'CSP Project Data'!$B$6:$B$87)</f>
        <v>PAC</v>
      </c>
      <c r="C243" s="64" t="s">
        <v>60</v>
      </c>
      <c r="D243" s="64" t="s">
        <v>61</v>
      </c>
      <c r="E243" s="64" t="s">
        <v>819</v>
      </c>
      <c r="F243" s="64" t="s">
        <v>178</v>
      </c>
      <c r="G243" s="114">
        <v>44720</v>
      </c>
      <c r="H243" s="119" t="s">
        <v>846</v>
      </c>
    </row>
    <row r="244" spans="1:8">
      <c r="A244" s="185" t="str">
        <f>_xlfn.XLOOKUP(C244,'CSP Project Data'!$C$6:$C$87,'CSP Project Data'!$A$6:$A$87)</f>
        <v>SPQ0158</v>
      </c>
      <c r="B244" s="64" t="str">
        <f>_xlfn.XLOOKUP(C244,'CSP Project Data'!$C$6:$C$87,'CSP Project Data'!$B$6:$B$87)</f>
        <v>PGE</v>
      </c>
      <c r="C244" s="64" t="s">
        <v>52</v>
      </c>
      <c r="D244" s="64" t="s">
        <v>814</v>
      </c>
      <c r="E244" s="64" t="s">
        <v>848</v>
      </c>
      <c r="F244" s="64" t="s">
        <v>178</v>
      </c>
      <c r="G244" s="114">
        <v>44720</v>
      </c>
      <c r="H244" s="119" t="s">
        <v>846</v>
      </c>
    </row>
    <row r="245" spans="1:8">
      <c r="A245" s="185" t="e">
        <f>_xlfn.XLOOKUP(C245,'CSP Project Data'!$C$6:$C$87,'CSP Project Data'!$A$6:$A$87)</f>
        <v>#N/A</v>
      </c>
      <c r="B245" s="64" t="e">
        <f>_xlfn.XLOOKUP(C245,'CSP Project Data'!$C$6:$C$87,'CSP Project Data'!$B$6:$B$87)</f>
        <v>#N/A</v>
      </c>
      <c r="C245" s="64" t="s">
        <v>835</v>
      </c>
      <c r="D245" s="64" t="s">
        <v>836</v>
      </c>
      <c r="E245" s="64" t="s">
        <v>784</v>
      </c>
      <c r="F245" s="64" t="s">
        <v>781</v>
      </c>
      <c r="G245" s="114">
        <v>44715</v>
      </c>
      <c r="H245" s="119" t="s">
        <v>849</v>
      </c>
    </row>
    <row r="246" spans="1:8">
      <c r="A246" s="185" t="str">
        <f>_xlfn.XLOOKUP(C246,'CSP Project Data'!$C$6:$C$87,'CSP Project Data'!$A$6:$A$87)</f>
        <v>SPQ0240</v>
      </c>
      <c r="B246" s="64" t="str">
        <f>_xlfn.XLOOKUP(C246,'CSP Project Data'!$C$6:$C$87,'CSP Project Data'!$B$6:$B$87)</f>
        <v>PGE</v>
      </c>
      <c r="C246" s="64" t="s">
        <v>603</v>
      </c>
      <c r="D246" s="64" t="s">
        <v>604</v>
      </c>
      <c r="E246" s="64" t="s">
        <v>784</v>
      </c>
      <c r="F246" s="64" t="s">
        <v>781</v>
      </c>
      <c r="G246" s="114">
        <v>44715</v>
      </c>
      <c r="H246" s="119" t="s">
        <v>849</v>
      </c>
    </row>
    <row r="247" spans="1:8">
      <c r="A247" s="185" t="e">
        <f>_xlfn.XLOOKUP(C247,'CSP Project Data'!$C$6:$C$87,'CSP Project Data'!$A$6:$A$87)</f>
        <v>#N/A</v>
      </c>
      <c r="B247" s="64" t="e">
        <f>_xlfn.XLOOKUP(C247,'CSP Project Data'!$C$6:$C$87,'CSP Project Data'!$B$6:$B$87)</f>
        <v>#N/A</v>
      </c>
      <c r="C247" s="64" t="s">
        <v>850</v>
      </c>
      <c r="D247" s="64" t="s">
        <v>851</v>
      </c>
      <c r="E247" s="64" t="s">
        <v>784</v>
      </c>
      <c r="F247" s="64" t="s">
        <v>781</v>
      </c>
      <c r="G247" s="114">
        <v>44715</v>
      </c>
      <c r="H247" s="119" t="s">
        <v>849</v>
      </c>
    </row>
    <row r="248" spans="1:8">
      <c r="A248" s="185" t="str">
        <f>_xlfn.XLOOKUP(C248,'CSP Project Data'!$C$6:$C$87,'CSP Project Data'!$A$6:$A$87)</f>
        <v>OCS057</v>
      </c>
      <c r="B248" s="64" t="str">
        <f>_xlfn.XLOOKUP(C248,'CSP Project Data'!$C$6:$C$87,'CSP Project Data'!$B$6:$B$87)</f>
        <v>PAC</v>
      </c>
      <c r="C248" s="64" t="s">
        <v>518</v>
      </c>
      <c r="D248" s="64" t="s">
        <v>519</v>
      </c>
      <c r="E248" s="64" t="s">
        <v>784</v>
      </c>
      <c r="F248" s="64" t="s">
        <v>781</v>
      </c>
      <c r="G248" s="114">
        <v>44715</v>
      </c>
      <c r="H248" s="119" t="s">
        <v>849</v>
      </c>
    </row>
    <row r="249" spans="1:8">
      <c r="A249" s="185" t="str">
        <f>_xlfn.XLOOKUP(C249,'CSP Project Data'!$C$6:$C$87,'CSP Project Data'!$A$6:$A$87)</f>
        <v>OCS027</v>
      </c>
      <c r="B249" s="64" t="str">
        <f>_xlfn.XLOOKUP(C249,'CSP Project Data'!$C$6:$C$87,'CSP Project Data'!$B$6:$B$87)</f>
        <v>PAC</v>
      </c>
      <c r="C249" s="64" t="s">
        <v>474</v>
      </c>
      <c r="D249" s="64" t="s">
        <v>475</v>
      </c>
      <c r="E249" s="64" t="s">
        <v>784</v>
      </c>
      <c r="F249" s="64" t="s">
        <v>781</v>
      </c>
      <c r="G249" s="114">
        <v>44715</v>
      </c>
      <c r="H249" s="119" t="s">
        <v>849</v>
      </c>
    </row>
    <row r="250" spans="1:8">
      <c r="A250" s="185" t="str">
        <f>_xlfn.XLOOKUP(C250,'CSP Project Data'!$C$6:$C$87,'CSP Project Data'!$A$6:$A$87)</f>
        <v>OCS045</v>
      </c>
      <c r="B250" s="64" t="str">
        <f>_xlfn.XLOOKUP(C250,'CSP Project Data'!$C$6:$C$87,'CSP Project Data'!$B$6:$B$87)</f>
        <v>PAC</v>
      </c>
      <c r="C250" s="64" t="s">
        <v>426</v>
      </c>
      <c r="D250" s="64" t="s">
        <v>427</v>
      </c>
      <c r="E250" s="64" t="s">
        <v>784</v>
      </c>
      <c r="F250" s="64" t="s">
        <v>781</v>
      </c>
      <c r="G250" s="114">
        <v>44715</v>
      </c>
      <c r="H250" s="119" t="s">
        <v>849</v>
      </c>
    </row>
    <row r="251" spans="1:8">
      <c r="A251" s="185" t="str">
        <f>_xlfn.XLOOKUP(C251,'CSP Project Data'!$C$6:$C$87,'CSP Project Data'!$A$6:$A$87)</f>
        <v>OCS051</v>
      </c>
      <c r="B251" s="64" t="str">
        <f>_xlfn.XLOOKUP(C251,'CSP Project Data'!$C$6:$C$87,'CSP Project Data'!$B$6:$B$87)</f>
        <v>PAC</v>
      </c>
      <c r="C251" s="64" t="s">
        <v>342</v>
      </c>
      <c r="D251" s="64" t="s">
        <v>343</v>
      </c>
      <c r="E251" s="64" t="s">
        <v>784</v>
      </c>
      <c r="F251" s="64" t="s">
        <v>781</v>
      </c>
      <c r="G251" s="114">
        <v>44715</v>
      </c>
      <c r="H251" s="119" t="s">
        <v>849</v>
      </c>
    </row>
    <row r="252" spans="1:8">
      <c r="A252" s="185" t="str">
        <f>_xlfn.XLOOKUP(C252,'CSP Project Data'!$C$6:$C$87,'CSP Project Data'!$A$6:$A$87)</f>
        <v>OCS050</v>
      </c>
      <c r="B252" s="64" t="str">
        <f>_xlfn.XLOOKUP(C252,'CSP Project Data'!$C$6:$C$87,'CSP Project Data'!$B$6:$B$87)</f>
        <v>PAC</v>
      </c>
      <c r="C252" s="64" t="s">
        <v>332</v>
      </c>
      <c r="D252" s="64" t="s">
        <v>333</v>
      </c>
      <c r="E252" s="64" t="s">
        <v>784</v>
      </c>
      <c r="F252" s="64" t="s">
        <v>781</v>
      </c>
      <c r="G252" s="114">
        <v>44715</v>
      </c>
      <c r="H252" s="119" t="s">
        <v>849</v>
      </c>
    </row>
    <row r="253" spans="1:8" ht="14.85" customHeight="1">
      <c r="A253" s="185" t="str">
        <f>_xlfn.XLOOKUP(C253,'CSP Project Data'!$C$6:$C$87,'CSP Project Data'!$A$6:$A$87)</f>
        <v>OCS008</v>
      </c>
      <c r="B253" s="64" t="str">
        <f>_xlfn.XLOOKUP(C253,'CSP Project Data'!$C$6:$C$87,'CSP Project Data'!$B$6:$B$87)</f>
        <v>PAC</v>
      </c>
      <c r="C253" s="64" t="s">
        <v>324</v>
      </c>
      <c r="D253" s="64" t="s">
        <v>325</v>
      </c>
      <c r="E253" s="64" t="s">
        <v>784</v>
      </c>
      <c r="F253" s="64" t="s">
        <v>781</v>
      </c>
      <c r="G253" s="114">
        <v>44715</v>
      </c>
      <c r="H253" s="119" t="s">
        <v>849</v>
      </c>
    </row>
    <row r="254" spans="1:8">
      <c r="A254" s="185" t="s">
        <v>657</v>
      </c>
      <c r="B254" s="64" t="s">
        <v>11</v>
      </c>
      <c r="C254" s="64" t="s">
        <v>658</v>
      </c>
      <c r="D254" s="64" t="s">
        <v>659</v>
      </c>
      <c r="E254" s="64" t="s">
        <v>784</v>
      </c>
      <c r="F254" s="64" t="s">
        <v>781</v>
      </c>
      <c r="G254" s="114">
        <v>44715</v>
      </c>
      <c r="H254" s="119" t="s">
        <v>849</v>
      </c>
    </row>
    <row r="255" spans="1:8">
      <c r="A255" s="185" t="str">
        <f>_xlfn.XLOOKUP(C255,'CSP Project Data'!$C$6:$C$87,'CSP Project Data'!$A$6:$A$87)</f>
        <v>SPQ0250</v>
      </c>
      <c r="B255" s="64" t="str">
        <f>_xlfn.XLOOKUP(C255,'CSP Project Data'!$C$6:$C$87,'CSP Project Data'!$B$6:$B$87)</f>
        <v>PGE</v>
      </c>
      <c r="C255" s="64" t="s">
        <v>275</v>
      </c>
      <c r="D255" s="64" t="s">
        <v>276</v>
      </c>
      <c r="E255" s="64" t="s">
        <v>784</v>
      </c>
      <c r="F255" s="64" t="s">
        <v>781</v>
      </c>
      <c r="G255" s="114">
        <v>44715</v>
      </c>
      <c r="H255" s="119" t="s">
        <v>849</v>
      </c>
    </row>
    <row r="256" spans="1:8" ht="15" customHeight="1">
      <c r="A256" s="185" t="str">
        <f>_xlfn.XLOOKUP(C256,'CSP Project Data'!$C$6:$C$87,'CSP Project Data'!$A$6:$A$87)</f>
        <v xml:space="preserve">CSQ0001 </v>
      </c>
      <c r="B256" s="64" t="str">
        <f>_xlfn.XLOOKUP(C256,'CSP Project Data'!$C$6:$C$87,'CSP Project Data'!$B$6:$B$87)</f>
        <v>PGE</v>
      </c>
      <c r="C256" s="64" t="s">
        <v>575</v>
      </c>
      <c r="D256" s="64" t="s">
        <v>576</v>
      </c>
      <c r="E256" s="64" t="s">
        <v>577</v>
      </c>
      <c r="F256" s="64" t="s">
        <v>759</v>
      </c>
      <c r="G256" s="114">
        <v>44706</v>
      </c>
      <c r="H256" s="119" t="s">
        <v>852</v>
      </c>
    </row>
    <row r="257" spans="1:8" ht="14.45">
      <c r="A257" s="185" t="str">
        <f>_xlfn.XLOOKUP(C257,'CSP Project Data'!$C$6:$C$87,'CSP Project Data'!$A$6:$A$87)</f>
        <v>CSQ0002</v>
      </c>
      <c r="B257" s="64" t="str">
        <f>_xlfn.XLOOKUP(C257,'CSP Project Data'!$C$6:$C$87,'CSP Project Data'!$B$6:$B$87)</f>
        <v>PGE</v>
      </c>
      <c r="C257" s="64" t="s">
        <v>83</v>
      </c>
      <c r="D257" s="64" t="s">
        <v>84</v>
      </c>
      <c r="E257" s="64" t="s">
        <v>853</v>
      </c>
      <c r="F257" s="64" t="s">
        <v>663</v>
      </c>
      <c r="G257" s="114">
        <v>44699</v>
      </c>
      <c r="H257" s="141" t="s">
        <v>854</v>
      </c>
    </row>
    <row r="258" spans="1:8">
      <c r="A258" s="185" t="str">
        <f>_xlfn.XLOOKUP(C258,'CSP Project Data'!$C$6:$C$87,'CSP Project Data'!$A$6:$A$87)</f>
        <v>OCS051</v>
      </c>
      <c r="B258" s="64" t="str">
        <f>_xlfn.XLOOKUP(C258,'CSP Project Data'!$C$6:$C$87,'CSP Project Data'!$B$6:$B$87)</f>
        <v>PAC</v>
      </c>
      <c r="C258" s="64" t="s">
        <v>342</v>
      </c>
      <c r="D258" s="64" t="s">
        <v>343</v>
      </c>
      <c r="E258" s="64" t="s">
        <v>784</v>
      </c>
      <c r="F258" s="64" t="s">
        <v>759</v>
      </c>
      <c r="G258" s="114">
        <v>44692</v>
      </c>
      <c r="H258" s="119" t="s">
        <v>855</v>
      </c>
    </row>
    <row r="259" spans="1:8">
      <c r="A259" s="185" t="str">
        <f>_xlfn.XLOOKUP(C259,'CSP Project Data'!$C$6:$C$87,'CSP Project Data'!$A$6:$A$87)</f>
        <v>OCS050</v>
      </c>
      <c r="B259" s="64" t="str">
        <f>_xlfn.XLOOKUP(C259,'CSP Project Data'!$C$6:$C$87,'CSP Project Data'!$B$6:$B$87)</f>
        <v>PAC</v>
      </c>
      <c r="C259" s="64" t="s">
        <v>332</v>
      </c>
      <c r="D259" s="64" t="s">
        <v>856</v>
      </c>
      <c r="E259" s="64" t="s">
        <v>784</v>
      </c>
      <c r="F259" s="64" t="s">
        <v>759</v>
      </c>
      <c r="G259" s="114">
        <v>44692</v>
      </c>
      <c r="H259" s="119" t="s">
        <v>855</v>
      </c>
    </row>
    <row r="260" spans="1:8">
      <c r="A260" s="185" t="str">
        <f>_xlfn.XLOOKUP(C260,'CSP Project Data'!$C$6:$C$87,'CSP Project Data'!$A$6:$A$87)</f>
        <v>SPQ0179</v>
      </c>
      <c r="B260" s="64" t="str">
        <f>_xlfn.XLOOKUP(C260,'CSP Project Data'!$C$6:$C$87,'CSP Project Data'!$B$6:$B$87)</f>
        <v>PGE</v>
      </c>
      <c r="C260" s="64" t="s">
        <v>611</v>
      </c>
      <c r="D260" s="64" t="s">
        <v>612</v>
      </c>
      <c r="E260" s="64" t="s">
        <v>719</v>
      </c>
      <c r="F260" s="64" t="s">
        <v>759</v>
      </c>
      <c r="G260" s="114">
        <v>44681</v>
      </c>
      <c r="H260" s="119" t="s">
        <v>857</v>
      </c>
    </row>
    <row r="261" spans="1:8">
      <c r="A261" s="185" t="str">
        <f>_xlfn.XLOOKUP(C261,'CSP Project Data'!$C$6:$C$87,'CSP Project Data'!$A$6:$A$87)</f>
        <v>SPQ0220</v>
      </c>
      <c r="B261" s="64" t="str">
        <f>_xlfn.XLOOKUP(C261,'CSP Project Data'!$C$6:$C$87,'CSP Project Data'!$B$6:$B$87)</f>
        <v>PGE</v>
      </c>
      <c r="C261" s="64" t="s">
        <v>384</v>
      </c>
      <c r="D261" s="64" t="s">
        <v>385</v>
      </c>
      <c r="E261" s="64" t="s">
        <v>719</v>
      </c>
      <c r="F261" s="64" t="s">
        <v>759</v>
      </c>
      <c r="G261" s="114">
        <v>44681</v>
      </c>
      <c r="H261" s="119" t="s">
        <v>857</v>
      </c>
    </row>
    <row r="262" spans="1:8">
      <c r="A262" s="185" t="str">
        <f>_xlfn.XLOOKUP(C262,'CSP Project Data'!$C$6:$C$87,'CSP Project Data'!$A$6:$A$87)</f>
        <v>OCS063</v>
      </c>
      <c r="B262" s="64" t="str">
        <f>_xlfn.XLOOKUP(C262,'CSP Project Data'!$C$6:$C$87,'CSP Project Data'!$B$6:$B$87)</f>
        <v>PAC</v>
      </c>
      <c r="C262" s="64" t="s">
        <v>311</v>
      </c>
      <c r="D262" s="64" t="s">
        <v>312</v>
      </c>
      <c r="E262" s="64" t="s">
        <v>858</v>
      </c>
      <c r="F262" s="64" t="s">
        <v>759</v>
      </c>
      <c r="G262" s="114">
        <v>44681</v>
      </c>
      <c r="H262" s="119" t="s">
        <v>857</v>
      </c>
    </row>
    <row r="263" spans="1:8">
      <c r="A263" s="185" t="str">
        <f>_xlfn.XLOOKUP(C263,'CSP Project Data'!$C$6:$C$87,'CSP Project Data'!$A$6:$A$87)</f>
        <v>OCS062</v>
      </c>
      <c r="B263" s="64" t="str">
        <f>_xlfn.XLOOKUP(C263,'CSP Project Data'!$C$6:$C$87,'CSP Project Data'!$B$6:$B$87)</f>
        <v>PAC</v>
      </c>
      <c r="C263" s="64" t="s">
        <v>304</v>
      </c>
      <c r="D263" s="64" t="s">
        <v>305</v>
      </c>
      <c r="E263" s="64" t="s">
        <v>305</v>
      </c>
      <c r="F263" s="64" t="s">
        <v>759</v>
      </c>
      <c r="G263" s="114">
        <v>44681</v>
      </c>
      <c r="H263" s="119" t="s">
        <v>857</v>
      </c>
    </row>
    <row r="264" spans="1:8">
      <c r="A264" s="185" t="str">
        <f>_xlfn.XLOOKUP(C264,'CSP Project Data'!$C$6:$C$87,'CSP Project Data'!$A$6:$A$87)</f>
        <v>SPQ0125</v>
      </c>
      <c r="B264" s="64" t="str">
        <f>_xlfn.XLOOKUP(C264,'CSP Project Data'!$C$6:$C$87,'CSP Project Data'!$B$6:$B$87)</f>
        <v>PGE</v>
      </c>
      <c r="C264" s="64" t="s">
        <v>104</v>
      </c>
      <c r="D264" s="64" t="s">
        <v>105</v>
      </c>
      <c r="E264" s="64" t="s">
        <v>73</v>
      </c>
      <c r="F264" s="64" t="s">
        <v>859</v>
      </c>
      <c r="G264" s="114">
        <v>44672</v>
      </c>
      <c r="H264" s="119" t="s">
        <v>860</v>
      </c>
    </row>
    <row r="265" spans="1:8">
      <c r="A265" s="185" t="str">
        <f>_xlfn.XLOOKUP(C265,'CSP Project Data'!$C$6:$C$87,'CSP Project Data'!$A$6:$A$87)</f>
        <v>SPQ0163</v>
      </c>
      <c r="B265" s="64" t="str">
        <f>_xlfn.XLOOKUP(C265,'CSP Project Data'!$C$6:$C$87,'CSP Project Data'!$B$6:$B$87)</f>
        <v>PGE</v>
      </c>
      <c r="C265" s="64" t="s">
        <v>188</v>
      </c>
      <c r="D265" s="64" t="s">
        <v>626</v>
      </c>
      <c r="E265" s="64" t="s">
        <v>861</v>
      </c>
      <c r="F265" s="64" t="s">
        <v>759</v>
      </c>
      <c r="G265" s="114">
        <v>44666</v>
      </c>
      <c r="H265" s="119" t="s">
        <v>862</v>
      </c>
    </row>
    <row r="266" spans="1:8">
      <c r="A266" s="185" t="str">
        <f>_xlfn.XLOOKUP(C266,'CSP Project Data'!$C$6:$C$87,'CSP Project Data'!$A$6:$A$87)</f>
        <v>SPQ0240</v>
      </c>
      <c r="B266" s="64" t="str">
        <f>_xlfn.XLOOKUP(C266,'CSP Project Data'!$C$6:$C$87,'CSP Project Data'!$B$6:$B$87)</f>
        <v>PGE</v>
      </c>
      <c r="C266" s="64" t="s">
        <v>603</v>
      </c>
      <c r="D266" s="64" t="s">
        <v>604</v>
      </c>
      <c r="E266" s="64" t="s">
        <v>784</v>
      </c>
      <c r="F266" s="64" t="s">
        <v>759</v>
      </c>
      <c r="G266" s="114">
        <v>44666</v>
      </c>
      <c r="H266" s="119" t="s">
        <v>862</v>
      </c>
    </row>
    <row r="267" spans="1:8">
      <c r="A267" s="185" t="e">
        <f>_xlfn.XLOOKUP(C267,'CSP Project Data'!$C$6:$C$87,'CSP Project Data'!$A$6:$A$87)</f>
        <v>#N/A</v>
      </c>
      <c r="B267" s="64" t="e">
        <f>_xlfn.XLOOKUP(C267,'CSP Project Data'!$C$6:$C$87,'CSP Project Data'!$B$6:$B$87)</f>
        <v>#N/A</v>
      </c>
      <c r="C267" s="64" t="s">
        <v>777</v>
      </c>
      <c r="D267" s="64" t="s">
        <v>778</v>
      </c>
      <c r="E267" s="64" t="s">
        <v>784</v>
      </c>
      <c r="F267" s="64" t="s">
        <v>759</v>
      </c>
      <c r="G267" s="114">
        <v>44666</v>
      </c>
      <c r="H267" s="119" t="s">
        <v>862</v>
      </c>
    </row>
    <row r="268" spans="1:8">
      <c r="A268" s="185" t="str">
        <f>_xlfn.XLOOKUP(C268,'CSP Project Data'!$C$6:$C$87,'CSP Project Data'!$A$6:$A$87)</f>
        <v>OCS057</v>
      </c>
      <c r="B268" s="64" t="str">
        <f>_xlfn.XLOOKUP(C268,'CSP Project Data'!$C$6:$C$87,'CSP Project Data'!$B$6:$B$87)</f>
        <v>PAC</v>
      </c>
      <c r="C268" s="64" t="s">
        <v>518</v>
      </c>
      <c r="D268" s="64" t="s">
        <v>519</v>
      </c>
      <c r="E268" s="64" t="s">
        <v>784</v>
      </c>
      <c r="F268" s="64" t="s">
        <v>759</v>
      </c>
      <c r="G268" s="114">
        <v>44666</v>
      </c>
      <c r="H268" s="119" t="s">
        <v>862</v>
      </c>
    </row>
    <row r="269" spans="1:8">
      <c r="A269" s="185" t="str">
        <f>_xlfn.XLOOKUP(C269,'CSP Project Data'!$C$6:$C$87,'CSP Project Data'!$A$6:$A$87)</f>
        <v>OCS035</v>
      </c>
      <c r="B269" s="64" t="str">
        <f>_xlfn.XLOOKUP(C269,'CSP Project Data'!$C$6:$C$87,'CSP Project Data'!$B$6:$B$87)</f>
        <v>PAC</v>
      </c>
      <c r="C269" s="64" t="s">
        <v>503</v>
      </c>
      <c r="D269" s="64" t="s">
        <v>504</v>
      </c>
      <c r="E269" s="64" t="s">
        <v>735</v>
      </c>
      <c r="F269" s="64" t="s">
        <v>759</v>
      </c>
      <c r="G269" s="114">
        <v>44666</v>
      </c>
      <c r="H269" s="119" t="s">
        <v>862</v>
      </c>
    </row>
    <row r="270" spans="1:8">
      <c r="A270" s="185" t="str">
        <f>_xlfn.XLOOKUP(C270,'CSP Project Data'!$C$6:$C$87,'CSP Project Data'!$A$6:$A$87)</f>
        <v xml:space="preserve"> CSQ0004</v>
      </c>
      <c r="B270" s="64" t="str">
        <f>_xlfn.XLOOKUP(C270,'CSP Project Data'!$C$6:$C$87,'CSP Project Data'!$B$6:$B$87)</f>
        <v>PGE</v>
      </c>
      <c r="C270" s="64" t="s">
        <v>491</v>
      </c>
      <c r="D270" s="64" t="s">
        <v>492</v>
      </c>
      <c r="E270" s="64" t="s">
        <v>702</v>
      </c>
      <c r="F270" s="64" t="s">
        <v>759</v>
      </c>
      <c r="G270" s="114">
        <v>44666</v>
      </c>
      <c r="H270" s="119" t="s">
        <v>862</v>
      </c>
    </row>
    <row r="271" spans="1:8">
      <c r="A271" s="185" t="str">
        <f>_xlfn.XLOOKUP(C271,'CSP Project Data'!$C$6:$C$87,'CSP Project Data'!$A$6:$A$87)</f>
        <v>SPQ0093</v>
      </c>
      <c r="B271" s="64" t="str">
        <f>_xlfn.XLOOKUP(C271,'CSP Project Data'!$C$6:$C$87,'CSP Project Data'!$B$6:$B$87)</f>
        <v>PGE</v>
      </c>
      <c r="C271" s="64" t="s">
        <v>482</v>
      </c>
      <c r="D271" s="64" t="s">
        <v>483</v>
      </c>
      <c r="E271" s="64" t="s">
        <v>716</v>
      </c>
      <c r="F271" s="64" t="s">
        <v>759</v>
      </c>
      <c r="G271" s="114">
        <v>44666</v>
      </c>
      <c r="H271" s="119" t="s">
        <v>862</v>
      </c>
    </row>
    <row r="272" spans="1:8">
      <c r="A272" s="185" t="str">
        <f>_xlfn.XLOOKUP(C272,'CSP Project Data'!$C$6:$C$87,'CSP Project Data'!$A$6:$A$87)</f>
        <v>OCS039</v>
      </c>
      <c r="B272" s="64" t="str">
        <f>_xlfn.XLOOKUP(C272,'CSP Project Data'!$C$6:$C$87,'CSP Project Data'!$B$6:$B$87)</f>
        <v>PAC</v>
      </c>
      <c r="C272" s="64" t="s">
        <v>449</v>
      </c>
      <c r="D272" s="64" t="s">
        <v>450</v>
      </c>
      <c r="E272" s="64" t="s">
        <v>666</v>
      </c>
      <c r="F272" s="64" t="s">
        <v>759</v>
      </c>
      <c r="G272" s="114">
        <v>44666</v>
      </c>
      <c r="H272" s="119" t="s">
        <v>862</v>
      </c>
    </row>
    <row r="273" spans="1:8">
      <c r="A273" s="185" t="str">
        <f>_xlfn.XLOOKUP(C273,'CSP Project Data'!$C$6:$C$87,'CSP Project Data'!$A$6:$A$87)</f>
        <v>OCS018</v>
      </c>
      <c r="B273" s="64" t="str">
        <f>_xlfn.XLOOKUP(C273,'CSP Project Data'!$C$6:$C$87,'CSP Project Data'!$B$6:$B$87)</f>
        <v>PAC</v>
      </c>
      <c r="C273" s="64" t="s">
        <v>80</v>
      </c>
      <c r="D273" s="64" t="s">
        <v>81</v>
      </c>
      <c r="E273" s="64" t="s">
        <v>799</v>
      </c>
      <c r="F273" s="64" t="s">
        <v>759</v>
      </c>
      <c r="G273" s="114">
        <v>44666</v>
      </c>
      <c r="H273" s="119" t="s">
        <v>862</v>
      </c>
    </row>
    <row r="274" spans="1:8">
      <c r="A274" s="185" t="str">
        <f>_xlfn.XLOOKUP(C274,'CSP Project Data'!$C$6:$C$87,'CSP Project Data'!$A$6:$A$87)</f>
        <v>SPQ0157</v>
      </c>
      <c r="B274" s="64" t="str">
        <f>_xlfn.XLOOKUP(C274,'CSP Project Data'!$C$6:$C$87,'CSP Project Data'!$B$6:$B$87)</f>
        <v>PGE</v>
      </c>
      <c r="C274" s="64" t="s">
        <v>430</v>
      </c>
      <c r="D274" s="64" t="s">
        <v>431</v>
      </c>
      <c r="E274" s="64" t="s">
        <v>717</v>
      </c>
      <c r="F274" s="64" t="s">
        <v>759</v>
      </c>
      <c r="G274" s="114">
        <v>44666</v>
      </c>
      <c r="H274" s="119" t="s">
        <v>862</v>
      </c>
    </row>
    <row r="275" spans="1:8">
      <c r="A275" s="185" t="str">
        <f>_xlfn.XLOOKUP(C275,'CSP Project Data'!$C$6:$C$87,'CSP Project Data'!$A$6:$A$87)</f>
        <v>OCS045</v>
      </c>
      <c r="B275" s="64" t="str">
        <f>_xlfn.XLOOKUP(C275,'CSP Project Data'!$C$6:$C$87,'CSP Project Data'!$B$6:$B$87)</f>
        <v>PAC</v>
      </c>
      <c r="C275" s="64" t="s">
        <v>426</v>
      </c>
      <c r="D275" s="64" t="s">
        <v>427</v>
      </c>
      <c r="E275" s="64" t="s">
        <v>784</v>
      </c>
      <c r="F275" s="64" t="s">
        <v>759</v>
      </c>
      <c r="G275" s="114">
        <v>44666</v>
      </c>
      <c r="H275" s="119" t="s">
        <v>862</v>
      </c>
    </row>
    <row r="276" spans="1:8">
      <c r="A276" s="185" t="str">
        <f>_xlfn.XLOOKUP(C276,'CSP Project Data'!$C$6:$C$87,'CSP Project Data'!$A$6:$A$87)</f>
        <v>OCS049</v>
      </c>
      <c r="B276" s="64" t="str">
        <f>_xlfn.XLOOKUP(C276,'CSP Project Data'!$C$6:$C$87,'CSP Project Data'!$B$6:$B$87)</f>
        <v>PAC</v>
      </c>
      <c r="C276" s="64" t="s">
        <v>351</v>
      </c>
      <c r="D276" s="64" t="s">
        <v>352</v>
      </c>
      <c r="E276" s="64" t="s">
        <v>721</v>
      </c>
      <c r="F276" s="64" t="s">
        <v>759</v>
      </c>
      <c r="G276" s="114">
        <v>44666</v>
      </c>
      <c r="H276" s="119" t="s">
        <v>862</v>
      </c>
    </row>
    <row r="277" spans="1:8">
      <c r="A277" s="185" t="s">
        <v>657</v>
      </c>
      <c r="B277" s="64" t="s">
        <v>11</v>
      </c>
      <c r="C277" s="64" t="s">
        <v>658</v>
      </c>
      <c r="D277" s="64" t="s">
        <v>659</v>
      </c>
      <c r="E277" s="64" t="s">
        <v>784</v>
      </c>
      <c r="F277" s="64" t="s">
        <v>759</v>
      </c>
      <c r="G277" s="114">
        <v>44666</v>
      </c>
      <c r="H277" s="119" t="s">
        <v>862</v>
      </c>
    </row>
    <row r="278" spans="1:8" ht="15" customHeight="1">
      <c r="A278" s="185" t="str">
        <f>_xlfn.XLOOKUP(C278,'CSP Project Data'!$C$6:$C$87,'CSP Project Data'!$A$6:$A$87)</f>
        <v>SPQ0191</v>
      </c>
      <c r="B278" s="64" t="str">
        <f>_xlfn.XLOOKUP(C278,'CSP Project Data'!$C$6:$C$87,'CSP Project Data'!$B$6:$B$87)</f>
        <v>PGE</v>
      </c>
      <c r="C278" s="64" t="s">
        <v>314</v>
      </c>
      <c r="D278" s="64" t="s">
        <v>315</v>
      </c>
      <c r="E278" s="64" t="s">
        <v>863</v>
      </c>
      <c r="F278" s="64" t="s">
        <v>759</v>
      </c>
      <c r="G278" s="114">
        <v>44666</v>
      </c>
      <c r="H278" s="119" t="s">
        <v>862</v>
      </c>
    </row>
    <row r="279" spans="1:8">
      <c r="A279" s="185" t="str">
        <f>_xlfn.XLOOKUP(C279,'CSP Project Data'!$C$6:$C$87,'CSP Project Data'!$A$6:$A$87)</f>
        <v>SPQ0250</v>
      </c>
      <c r="B279" s="64" t="str">
        <f>_xlfn.XLOOKUP(C279,'CSP Project Data'!$C$6:$C$87,'CSP Project Data'!$B$6:$B$87)</f>
        <v>PGE</v>
      </c>
      <c r="C279" s="64" t="s">
        <v>275</v>
      </c>
      <c r="D279" s="64" t="s">
        <v>276</v>
      </c>
      <c r="E279" s="64" t="s">
        <v>784</v>
      </c>
      <c r="F279" s="64" t="s">
        <v>759</v>
      </c>
      <c r="G279" s="114">
        <v>44666</v>
      </c>
      <c r="H279" s="119" t="s">
        <v>862</v>
      </c>
    </row>
    <row r="280" spans="1:8">
      <c r="A280" s="185" t="str">
        <f>_xlfn.XLOOKUP(C280,'CSP Project Data'!$C$6:$C$87,'CSP Project Data'!$A$6:$A$87)</f>
        <v>OCS046</v>
      </c>
      <c r="B280" s="64" t="str">
        <f>_xlfn.XLOOKUP(C280,'CSP Project Data'!$C$6:$C$87,'CSP Project Data'!$B$6:$B$87)</f>
        <v>PAC</v>
      </c>
      <c r="C280" s="64" t="s">
        <v>259</v>
      </c>
      <c r="D280" s="64" t="s">
        <v>260</v>
      </c>
      <c r="E280" s="64" t="s">
        <v>758</v>
      </c>
      <c r="F280" s="64" t="s">
        <v>759</v>
      </c>
      <c r="G280" s="114">
        <v>44666</v>
      </c>
      <c r="H280" s="119" t="s">
        <v>862</v>
      </c>
    </row>
    <row r="281" spans="1:8">
      <c r="A281" s="185" t="str">
        <f>_xlfn.XLOOKUP(C281,'CSP Project Data'!$C$6:$C$87,'CSP Project Data'!$A$6:$A$87)</f>
        <v>OCS038</v>
      </c>
      <c r="B281" s="64" t="str">
        <f>_xlfn.XLOOKUP(C281,'CSP Project Data'!$C$6:$C$87,'CSP Project Data'!$B$6:$B$87)</f>
        <v>PAC</v>
      </c>
      <c r="C281" s="64" t="s">
        <v>183</v>
      </c>
      <c r="D281" s="64" t="s">
        <v>184</v>
      </c>
      <c r="E281" s="64" t="s">
        <v>784</v>
      </c>
      <c r="F281" s="64" t="s">
        <v>759</v>
      </c>
      <c r="G281" s="114">
        <v>44666</v>
      </c>
      <c r="H281" s="119" t="s">
        <v>862</v>
      </c>
    </row>
    <row r="282" spans="1:8" ht="14.45">
      <c r="A282" s="185" t="str">
        <f>_xlfn.XLOOKUP(C282,'CSP Project Data'!$C$6:$C$87,'CSP Project Data'!$A$6:$A$87)</f>
        <v>CSQ0002</v>
      </c>
      <c r="B282" s="64" t="str">
        <f>_xlfn.XLOOKUP(C282,'CSP Project Data'!$C$6:$C$87,'CSP Project Data'!$B$6:$B$87)</f>
        <v>PGE</v>
      </c>
      <c r="C282" s="64" t="s">
        <v>83</v>
      </c>
      <c r="D282" s="64" t="s">
        <v>84</v>
      </c>
      <c r="E282" s="64" t="s">
        <v>853</v>
      </c>
      <c r="F282" s="64" t="s">
        <v>178</v>
      </c>
      <c r="G282" s="114">
        <v>44645</v>
      </c>
      <c r="H282" s="141" t="s">
        <v>864</v>
      </c>
    </row>
    <row r="283" spans="1:8" ht="14.45">
      <c r="A283" s="185" t="e">
        <f>_xlfn.XLOOKUP(C283,'CSP Project Data'!$C$6:$C$87,'CSP Project Data'!$A$6:$A$87)</f>
        <v>#N/A</v>
      </c>
      <c r="B283" s="64" t="e">
        <f>_xlfn.XLOOKUP(C283,'CSP Project Data'!$C$6:$C$87,'CSP Project Data'!$B$6:$B$87)</f>
        <v>#N/A</v>
      </c>
      <c r="C283" s="64" t="s">
        <v>194</v>
      </c>
      <c r="D283" s="64" t="s">
        <v>865</v>
      </c>
      <c r="E283" s="64" t="s">
        <v>865</v>
      </c>
      <c r="F283" s="64" t="s">
        <v>178</v>
      </c>
      <c r="G283" s="114">
        <v>44615</v>
      </c>
      <c r="H283" s="182" t="s">
        <v>866</v>
      </c>
    </row>
    <row r="284" spans="1:8">
      <c r="A284" s="185" t="str">
        <f>_xlfn.XLOOKUP(C284,'CSP Project Data'!$C$6:$C$87,'CSP Project Data'!$A$6:$A$87)</f>
        <v>SPQ0193</v>
      </c>
      <c r="B284" s="64" t="str">
        <f>_xlfn.XLOOKUP(C284,'CSP Project Data'!$C$6:$C$87,'CSP Project Data'!$B$6:$B$87)</f>
        <v>PGE</v>
      </c>
      <c r="C284" s="64" t="s">
        <v>407</v>
      </c>
      <c r="D284" s="64" t="s">
        <v>408</v>
      </c>
      <c r="E284" s="64" t="s">
        <v>719</v>
      </c>
      <c r="F284" s="64" t="s">
        <v>178</v>
      </c>
      <c r="G284" s="114">
        <v>44615</v>
      </c>
      <c r="H284" s="119" t="s">
        <v>866</v>
      </c>
    </row>
    <row r="285" spans="1:8" ht="14.45">
      <c r="A285" s="185" t="str">
        <f>_xlfn.XLOOKUP(C285,'CSP Project Data'!$C$6:$C$87,'CSP Project Data'!$A$6:$A$87)</f>
        <v>SPQ0180</v>
      </c>
      <c r="B285" s="64" t="str">
        <f>_xlfn.XLOOKUP(C285,'CSP Project Data'!$C$6:$C$87,'CSP Project Data'!$B$6:$B$87)</f>
        <v>PGE</v>
      </c>
      <c r="C285" s="64" t="s">
        <v>357</v>
      </c>
      <c r="D285" s="64" t="s">
        <v>358</v>
      </c>
      <c r="E285" s="64" t="s">
        <v>736</v>
      </c>
      <c r="F285" s="64" t="s">
        <v>178</v>
      </c>
      <c r="G285" s="114">
        <v>44615</v>
      </c>
      <c r="H285" s="141" t="s">
        <v>866</v>
      </c>
    </row>
    <row r="286" spans="1:8">
      <c r="A286" s="185" t="str">
        <f>_xlfn.XLOOKUP(C286,'CSP Project Data'!$C$6:$C$87,'CSP Project Data'!$A$6:$A$87)</f>
        <v>SPQ0186</v>
      </c>
      <c r="B286" s="64" t="str">
        <f>_xlfn.XLOOKUP(C286,'CSP Project Data'!$C$6:$C$87,'CSP Project Data'!$B$6:$B$87)</f>
        <v>PGE</v>
      </c>
      <c r="C286" s="64" t="s">
        <v>284</v>
      </c>
      <c r="D286" s="64" t="s">
        <v>285</v>
      </c>
      <c r="E286" s="64" t="s">
        <v>724</v>
      </c>
      <c r="F286" s="64" t="s">
        <v>178</v>
      </c>
      <c r="G286" s="114">
        <v>44615</v>
      </c>
      <c r="H286" s="119" t="s">
        <v>866</v>
      </c>
    </row>
    <row r="287" spans="1:8" ht="14.45">
      <c r="A287" s="185" t="str">
        <f>_xlfn.XLOOKUP(C287,'CSP Project Data'!$C$6:$C$87,'CSP Project Data'!$A$6:$A$87)</f>
        <v>OCS005</v>
      </c>
      <c r="B287" s="64" t="str">
        <f>_xlfn.XLOOKUP(C287,'CSP Project Data'!$C$6:$C$87,'CSP Project Data'!$B$6:$B$87)</f>
        <v>PAC</v>
      </c>
      <c r="C287" s="64" t="s">
        <v>122</v>
      </c>
      <c r="D287" s="64" t="s">
        <v>831</v>
      </c>
      <c r="E287" s="64" t="s">
        <v>713</v>
      </c>
      <c r="F287" s="64" t="s">
        <v>663</v>
      </c>
      <c r="G287" s="114">
        <v>44601</v>
      </c>
      <c r="H287" s="141" t="s">
        <v>867</v>
      </c>
    </row>
    <row r="288" spans="1:8">
      <c r="A288" s="185" t="str">
        <f>_xlfn.XLOOKUP(C288,'CSP Project Data'!$C$6:$C$87,'CSP Project Data'!$A$6:$A$87)</f>
        <v>OCS074</v>
      </c>
      <c r="B288" s="64" t="str">
        <f>_xlfn.XLOOKUP(C288,'CSP Project Data'!$C$6:$C$87,'CSP Project Data'!$B$6:$B$87)</f>
        <v>PAC</v>
      </c>
      <c r="C288" s="64" t="s">
        <v>622</v>
      </c>
      <c r="D288" s="64" t="s">
        <v>623</v>
      </c>
      <c r="E288" s="64" t="s">
        <v>749</v>
      </c>
      <c r="F288" s="64" t="s">
        <v>759</v>
      </c>
      <c r="G288" s="114">
        <v>44558</v>
      </c>
      <c r="H288" s="119" t="s">
        <v>868</v>
      </c>
    </row>
    <row r="289" spans="1:8" ht="14.45">
      <c r="A289" s="185" t="str">
        <f>_xlfn.XLOOKUP(C289,'CSP Project Data'!$C$6:$C$87,'CSP Project Data'!$A$6:$A$87)</f>
        <v>SPQ0058</v>
      </c>
      <c r="B289" s="64" t="str">
        <f>_xlfn.XLOOKUP(C289,'CSP Project Data'!$C$6:$C$87,'CSP Project Data'!$B$6:$B$87)</f>
        <v>PGE</v>
      </c>
      <c r="C289" s="64" t="s">
        <v>101</v>
      </c>
      <c r="D289" s="64" t="s">
        <v>102</v>
      </c>
      <c r="E289" s="64" t="s">
        <v>827</v>
      </c>
      <c r="F289" s="64" t="s">
        <v>663</v>
      </c>
      <c r="G289" s="114">
        <v>44475</v>
      </c>
      <c r="H289" s="141" t="s">
        <v>869</v>
      </c>
    </row>
    <row r="290" spans="1:8" ht="14.45">
      <c r="A290" s="185" t="str">
        <f>_xlfn.XLOOKUP(C290,'CSP Project Data'!$C$6:$C$87,'CSP Project Data'!$A$6:$A$87)</f>
        <v>OCS042</v>
      </c>
      <c r="B290" s="64" t="str">
        <f>_xlfn.XLOOKUP(C290,'CSP Project Data'!$C$6:$C$87,'CSP Project Data'!$B$6:$B$87)</f>
        <v>PAC</v>
      </c>
      <c r="C290" s="64" t="s">
        <v>96</v>
      </c>
      <c r="D290" s="64" t="s">
        <v>97</v>
      </c>
      <c r="E290" s="64" t="s">
        <v>99</v>
      </c>
      <c r="F290" s="64" t="s">
        <v>663</v>
      </c>
      <c r="G290" s="114">
        <v>44461</v>
      </c>
      <c r="H290" s="141" t="s">
        <v>870</v>
      </c>
    </row>
    <row r="291" spans="1:8" ht="14.45">
      <c r="A291" s="185" t="str">
        <f>_xlfn.XLOOKUP(C291,'CSP Project Data'!$C$6:$C$87,'CSP Project Data'!$A$6:$A$87)</f>
        <v>Q0666</v>
      </c>
      <c r="B291" s="64" t="str">
        <f>_xlfn.XLOOKUP(C291,'CSP Project Data'!$C$6:$C$87,'CSP Project Data'!$B$6:$B$87)</f>
        <v>PAC</v>
      </c>
      <c r="C291" s="64" t="s">
        <v>526</v>
      </c>
      <c r="D291" s="64" t="s">
        <v>688</v>
      </c>
      <c r="E291" s="64" t="s">
        <v>689</v>
      </c>
      <c r="F291" s="64" t="s">
        <v>178</v>
      </c>
      <c r="G291" s="114">
        <v>44447</v>
      </c>
      <c r="H291" s="141" t="s">
        <v>871</v>
      </c>
    </row>
    <row r="292" spans="1:8" ht="14.45">
      <c r="A292" s="185" t="str">
        <f>_xlfn.XLOOKUP(C292,'CSP Project Data'!$C$6:$C$87,'CSP Project Data'!$A$6:$A$87)</f>
        <v>Q1045</v>
      </c>
      <c r="B292" s="64" t="str">
        <f>_xlfn.XLOOKUP(C292,'CSP Project Data'!$C$6:$C$87,'CSP Project Data'!$B$6:$B$87)</f>
        <v>PAC</v>
      </c>
      <c r="C292" s="64" t="s">
        <v>534</v>
      </c>
      <c r="D292" s="64" t="s">
        <v>684</v>
      </c>
      <c r="E292" s="64" t="s">
        <v>685</v>
      </c>
      <c r="F292" s="64" t="s">
        <v>178</v>
      </c>
      <c r="G292" s="114">
        <v>44447</v>
      </c>
      <c r="H292" s="141" t="s">
        <v>871</v>
      </c>
    </row>
    <row r="293" spans="1:8" ht="14.45">
      <c r="A293" s="185" t="str">
        <f>_xlfn.XLOOKUP(C293,'CSP Project Data'!$C$6:$C$87,'CSP Project Data'!$A$6:$A$87)</f>
        <v>OCS012</v>
      </c>
      <c r="B293" s="64" t="str">
        <f>_xlfn.XLOOKUP(C293,'CSP Project Data'!$C$6:$C$87,'CSP Project Data'!$B$6:$B$87)</f>
        <v>PAC</v>
      </c>
      <c r="C293" s="64" t="s">
        <v>420</v>
      </c>
      <c r="D293" s="64" t="s">
        <v>421</v>
      </c>
      <c r="E293" s="64" t="s">
        <v>254</v>
      </c>
      <c r="F293" s="64" t="s">
        <v>178</v>
      </c>
      <c r="G293" s="114">
        <v>44447</v>
      </c>
      <c r="H293" s="141" t="s">
        <v>871</v>
      </c>
    </row>
    <row r="294" spans="1:8" ht="14.45">
      <c r="A294" s="185" t="str">
        <f>_xlfn.XLOOKUP(C294,'CSP Project Data'!$C$6:$C$87,'CSP Project Data'!$A$6:$A$87)</f>
        <v>SPQ0067</v>
      </c>
      <c r="B294" s="64" t="str">
        <f>_xlfn.XLOOKUP(C294,'CSP Project Data'!$C$6:$C$87,'CSP Project Data'!$B$6:$B$87)</f>
        <v>PGE</v>
      </c>
      <c r="C294" s="64" t="s">
        <v>116</v>
      </c>
      <c r="D294" s="64" t="s">
        <v>117</v>
      </c>
      <c r="E294" s="64" t="s">
        <v>821</v>
      </c>
      <c r="F294" s="64" t="s">
        <v>178</v>
      </c>
      <c r="G294" s="114">
        <v>44447</v>
      </c>
      <c r="H294" s="141" t="s">
        <v>871</v>
      </c>
    </row>
    <row r="295" spans="1:8">
      <c r="A295" s="185" t="str">
        <f>_xlfn.XLOOKUP(C295,'CSP Project Data'!$C$6:$C$87,'CSP Project Data'!$A$6:$A$87)</f>
        <v>OCS044</v>
      </c>
      <c r="B295" s="64" t="str">
        <f>_xlfn.XLOOKUP(C295,'CSP Project Data'!$C$6:$C$87,'CSP Project Data'!$B$6:$B$87)</f>
        <v>PAC</v>
      </c>
      <c r="C295" s="64" t="s">
        <v>60</v>
      </c>
      <c r="D295" s="64" t="s">
        <v>61</v>
      </c>
      <c r="E295" s="64" t="s">
        <v>808</v>
      </c>
      <c r="F295" s="64" t="s">
        <v>759</v>
      </c>
      <c r="G295" s="114">
        <v>44406</v>
      </c>
      <c r="H295" s="119" t="s">
        <v>872</v>
      </c>
    </row>
    <row r="296" spans="1:8">
      <c r="A296" s="185" t="str">
        <f>_xlfn.XLOOKUP(C296,'CSP Project Data'!$C$6:$C$87,'CSP Project Data'!$A$6:$A$87)</f>
        <v>OCS019</v>
      </c>
      <c r="B296" s="64" t="str">
        <f>_xlfn.XLOOKUP(C296,'CSP Project Data'!$C$6:$C$87,'CSP Project Data'!$B$6:$B$87)</f>
        <v>PAC</v>
      </c>
      <c r="C296" s="64" t="s">
        <v>133</v>
      </c>
      <c r="D296" s="64" t="s">
        <v>134</v>
      </c>
      <c r="E296" s="64" t="s">
        <v>816</v>
      </c>
      <c r="F296" s="64" t="s">
        <v>759</v>
      </c>
      <c r="G296" s="114">
        <v>44306</v>
      </c>
      <c r="H296" s="119" t="s">
        <v>873</v>
      </c>
    </row>
    <row r="297" spans="1:8">
      <c r="A297" s="185" t="str">
        <f>_xlfn.XLOOKUP(C297,'CSP Project Data'!$C$6:$C$87,'CSP Project Data'!$A$6:$A$87)</f>
        <v>OCS020</v>
      </c>
      <c r="B297" s="64" t="str">
        <f>_xlfn.XLOOKUP(C297,'CSP Project Data'!$C$6:$C$87,'CSP Project Data'!$B$6:$B$87)</f>
        <v>PAC</v>
      </c>
      <c r="C297" s="64" t="s">
        <v>126</v>
      </c>
      <c r="D297" s="64" t="s">
        <v>127</v>
      </c>
      <c r="E297" s="64" t="s">
        <v>798</v>
      </c>
      <c r="F297" s="64" t="s">
        <v>759</v>
      </c>
      <c r="G297" s="114">
        <v>44306</v>
      </c>
      <c r="H297" s="119" t="s">
        <v>873</v>
      </c>
    </row>
    <row r="298" spans="1:8" ht="14.45" customHeight="1">
      <c r="A298" s="185" t="str">
        <f>_xlfn.XLOOKUP(C298,'CSP Project Data'!$C$6:$C$87,'CSP Project Data'!$A$6:$A$87)</f>
        <v>OCS047</v>
      </c>
      <c r="B298" s="64" t="str">
        <f>_xlfn.XLOOKUP(C298,'CSP Project Data'!$C$6:$C$87,'CSP Project Data'!$B$6:$B$87)</f>
        <v>PAC</v>
      </c>
      <c r="C298" s="64" t="s">
        <v>175</v>
      </c>
      <c r="D298" s="64" t="s">
        <v>176</v>
      </c>
      <c r="E298" s="64" t="s">
        <v>177</v>
      </c>
      <c r="F298" s="64" t="s">
        <v>759</v>
      </c>
      <c r="G298" s="114">
        <v>44306</v>
      </c>
      <c r="H298" s="119" t="s">
        <v>873</v>
      </c>
    </row>
    <row r="299" spans="1:8">
      <c r="A299" s="185" t="str">
        <f>_xlfn.XLOOKUP(C299,'CSP Project Data'!$C$6:$C$87,'CSP Project Data'!$A$6:$A$87)</f>
        <v>SPQ0166</v>
      </c>
      <c r="B299" s="64" t="str">
        <f>_xlfn.XLOOKUP(C299,'CSP Project Data'!$C$6:$C$87,'CSP Project Data'!$B$6:$B$87)</f>
        <v>PGE</v>
      </c>
      <c r="C299" s="64" t="s">
        <v>130</v>
      </c>
      <c r="D299" s="64" t="s">
        <v>874</v>
      </c>
      <c r="E299" s="64" t="s">
        <v>73</v>
      </c>
      <c r="F299" s="64" t="s">
        <v>663</v>
      </c>
      <c r="G299" s="114">
        <v>44238</v>
      </c>
      <c r="H299" s="119" t="s">
        <v>875</v>
      </c>
    </row>
    <row r="300" spans="1:8">
      <c r="A300" s="185" t="e">
        <f>_xlfn.XLOOKUP(C300,'CSP Project Data'!$C$6:$C$87,'CSP Project Data'!$A$6:$A$87)</f>
        <v>#N/A</v>
      </c>
      <c r="B300" s="64" t="e">
        <f>_xlfn.XLOOKUP(C300,'CSP Project Data'!$C$6:$C$87,'CSP Project Data'!$B$6:$B$87)</f>
        <v>#N/A</v>
      </c>
      <c r="C300" s="64" t="s">
        <v>835</v>
      </c>
      <c r="D300" s="64" t="s">
        <v>836</v>
      </c>
      <c r="E300" s="64" t="s">
        <v>837</v>
      </c>
      <c r="F300" s="64" t="s">
        <v>759</v>
      </c>
      <c r="G300" s="114">
        <v>44238</v>
      </c>
      <c r="H300" s="119" t="s">
        <v>876</v>
      </c>
    </row>
    <row r="301" spans="1:8">
      <c r="A301" s="185" t="str">
        <f>_xlfn.XLOOKUP(C301,'CSP Project Data'!$C$6:$C$87,'CSP Project Data'!$A$6:$A$87)</f>
        <v>SPQ0124</v>
      </c>
      <c r="B301" s="64" t="str">
        <f>_xlfn.XLOOKUP(C301,'CSP Project Data'!$C$6:$C$87,'CSP Project Data'!$B$6:$B$87)</f>
        <v>PGE</v>
      </c>
      <c r="C301" s="64" t="s">
        <v>93</v>
      </c>
      <c r="D301" s="64" t="s">
        <v>94</v>
      </c>
      <c r="E301" s="64" t="s">
        <v>73</v>
      </c>
      <c r="F301" s="64" t="s">
        <v>663</v>
      </c>
      <c r="G301" s="114">
        <v>44238</v>
      </c>
      <c r="H301" s="119" t="s">
        <v>875</v>
      </c>
    </row>
    <row r="302" spans="1:8" ht="15" customHeight="1">
      <c r="A302" s="185" t="str">
        <f>_xlfn.XLOOKUP(C302,'CSP Project Data'!$C$6:$C$87,'CSP Project Data'!$A$6:$A$87)</f>
        <v>SPQ0070</v>
      </c>
      <c r="B302" s="64" t="str">
        <f>_xlfn.XLOOKUP(C302,'CSP Project Data'!$C$6:$C$87,'CSP Project Data'!$B$6:$B$87)</f>
        <v>PGE</v>
      </c>
      <c r="C302" s="64" t="s">
        <v>71</v>
      </c>
      <c r="D302" s="64" t="s">
        <v>877</v>
      </c>
      <c r="E302" s="64" t="s">
        <v>73</v>
      </c>
      <c r="F302" s="64" t="s">
        <v>663</v>
      </c>
      <c r="G302" s="114">
        <v>44238</v>
      </c>
      <c r="H302" s="141" t="s">
        <v>875</v>
      </c>
    </row>
    <row r="303" spans="1:8">
      <c r="A303" s="185" t="e">
        <f>_xlfn.XLOOKUP(C303,'CSP Project Data'!$C$6:$C$87,'CSP Project Data'!$A$6:$A$87)</f>
        <v>#N/A</v>
      </c>
      <c r="B303" s="64" t="e">
        <f>_xlfn.XLOOKUP(C303,'CSP Project Data'!$C$6:$C$87,'CSP Project Data'!$B$6:$B$87)</f>
        <v>#N/A</v>
      </c>
      <c r="C303" s="64" t="s">
        <v>850</v>
      </c>
      <c r="D303" s="64" t="s">
        <v>851</v>
      </c>
      <c r="E303" s="64" t="s">
        <v>784</v>
      </c>
      <c r="F303" s="64" t="s">
        <v>759</v>
      </c>
      <c r="G303" s="114">
        <v>44194</v>
      </c>
      <c r="H303" s="119" t="s">
        <v>878</v>
      </c>
    </row>
    <row r="304" spans="1:8">
      <c r="A304" s="185" t="str">
        <f>_xlfn.XLOOKUP(C304,'CSP Project Data'!$C$6:$C$87,'CSP Project Data'!$A$6:$A$87)</f>
        <v>OCS034</v>
      </c>
      <c r="B304" s="64" t="str">
        <f>_xlfn.XLOOKUP(C304,'CSP Project Data'!$C$6:$C$87,'CSP Project Data'!$B$6:$B$87)</f>
        <v>PAC</v>
      </c>
      <c r="C304" s="64" t="s">
        <v>567</v>
      </c>
      <c r="D304" s="64" t="s">
        <v>568</v>
      </c>
      <c r="E304" s="64" t="s">
        <v>710</v>
      </c>
      <c r="F304" s="64" t="s">
        <v>759</v>
      </c>
      <c r="G304" s="114">
        <v>44194</v>
      </c>
      <c r="H304" s="119" t="s">
        <v>878</v>
      </c>
    </row>
    <row r="305" spans="1:8">
      <c r="A305" s="185" t="str">
        <f>_xlfn.XLOOKUP(C305,'CSP Project Data'!$C$6:$C$87,'CSP Project Data'!$A$6:$A$87)</f>
        <v>OCS036</v>
      </c>
      <c r="B305" s="64" t="str">
        <f>_xlfn.XLOOKUP(C305,'CSP Project Data'!$C$6:$C$87,'CSP Project Data'!$B$6:$B$87)</f>
        <v>PAC</v>
      </c>
      <c r="C305" s="64" t="s">
        <v>540</v>
      </c>
      <c r="D305" s="64" t="s">
        <v>541</v>
      </c>
      <c r="E305" s="64" t="s">
        <v>708</v>
      </c>
      <c r="F305" s="64" t="s">
        <v>759</v>
      </c>
      <c r="G305" s="114">
        <v>44194</v>
      </c>
      <c r="H305" s="119" t="s">
        <v>878</v>
      </c>
    </row>
    <row r="306" spans="1:8">
      <c r="A306" s="185" t="str">
        <f>_xlfn.XLOOKUP(C306,'CSP Project Data'!$C$6:$C$87,'CSP Project Data'!$A$6:$A$87)</f>
        <v>OCS027</v>
      </c>
      <c r="B306" s="64" t="str">
        <f>_xlfn.XLOOKUP(C306,'CSP Project Data'!$C$6:$C$87,'CSP Project Data'!$B$6:$B$87)</f>
        <v>PAC</v>
      </c>
      <c r="C306" s="64" t="s">
        <v>474</v>
      </c>
      <c r="D306" s="64" t="s">
        <v>475</v>
      </c>
      <c r="E306" s="64" t="s">
        <v>784</v>
      </c>
      <c r="F306" s="64" t="s">
        <v>759</v>
      </c>
      <c r="G306" s="114">
        <v>44194</v>
      </c>
      <c r="H306" s="119" t="s">
        <v>878</v>
      </c>
    </row>
    <row r="307" spans="1:8" ht="15" customHeight="1">
      <c r="A307" s="185" t="str">
        <f>_xlfn.XLOOKUP(C307,'CSP Project Data'!$C$6:$C$87,'CSP Project Data'!$A$6:$A$87)</f>
        <v>OCS008</v>
      </c>
      <c r="B307" s="64" t="str">
        <f>_xlfn.XLOOKUP(C307,'CSP Project Data'!$C$6:$C$87,'CSP Project Data'!$B$6:$B$87)</f>
        <v>PAC</v>
      </c>
      <c r="C307" s="64" t="s">
        <v>324</v>
      </c>
      <c r="D307" s="64" t="s">
        <v>325</v>
      </c>
      <c r="E307" s="64" t="s">
        <v>784</v>
      </c>
      <c r="F307" s="64" t="s">
        <v>759</v>
      </c>
      <c r="G307" s="114">
        <v>44194</v>
      </c>
      <c r="H307" s="119" t="s">
        <v>878</v>
      </c>
    </row>
    <row r="308" spans="1:8" ht="15" customHeight="1">
      <c r="A308" s="185" t="str">
        <f>_xlfn.XLOOKUP(C308,'CSP Project Data'!$C$6:$C$87,'CSP Project Data'!$A$6:$A$87)</f>
        <v>OCS024</v>
      </c>
      <c r="B308" s="64" t="str">
        <f>_xlfn.XLOOKUP(C308,'CSP Project Data'!$C$6:$C$87,'CSP Project Data'!$B$6:$B$87)</f>
        <v>PAC</v>
      </c>
      <c r="C308" s="64" t="s">
        <v>592</v>
      </c>
      <c r="D308" s="64" t="s">
        <v>593</v>
      </c>
      <c r="E308" s="64" t="s">
        <v>843</v>
      </c>
      <c r="F308" s="64" t="s">
        <v>759</v>
      </c>
      <c r="G308" s="114">
        <v>44152</v>
      </c>
      <c r="H308" s="119" t="s">
        <v>879</v>
      </c>
    </row>
    <row r="309" spans="1:8" ht="15" customHeight="1">
      <c r="A309" s="185" t="str">
        <f>_xlfn.XLOOKUP(C309,'CSP Project Data'!$C$6:$C$87,'CSP Project Data'!$A$6:$A$87)</f>
        <v>OCS025</v>
      </c>
      <c r="B309" s="64" t="str">
        <f>_xlfn.XLOOKUP(C309,'CSP Project Data'!$C$6:$C$87,'CSP Project Data'!$B$6:$B$87)</f>
        <v>PAC</v>
      </c>
      <c r="C309" s="64" t="s">
        <v>461</v>
      </c>
      <c r="D309" s="64" t="s">
        <v>462</v>
      </c>
      <c r="E309" s="64" t="s">
        <v>769</v>
      </c>
      <c r="F309" s="64" t="s">
        <v>759</v>
      </c>
      <c r="G309" s="114">
        <v>44152</v>
      </c>
      <c r="H309" s="119" t="s">
        <v>879</v>
      </c>
    </row>
    <row r="310" spans="1:8" ht="15" customHeight="1">
      <c r="A310" s="185" t="str">
        <f>_xlfn.XLOOKUP(C310,'CSP Project Data'!$C$6:$C$87,'CSP Project Data'!$A$6:$A$87)</f>
        <v>OCS042</v>
      </c>
      <c r="B310" s="64" t="str">
        <f>_xlfn.XLOOKUP(C310,'CSP Project Data'!$C$6:$C$87,'CSP Project Data'!$B$6:$B$87)</f>
        <v>PAC</v>
      </c>
      <c r="C310" s="64" t="s">
        <v>96</v>
      </c>
      <c r="D310" s="64" t="s">
        <v>97</v>
      </c>
      <c r="E310" s="64" t="s">
        <v>99</v>
      </c>
      <c r="F310" s="64" t="s">
        <v>759</v>
      </c>
      <c r="G310" s="114">
        <v>44140</v>
      </c>
      <c r="H310" s="119" t="s">
        <v>880</v>
      </c>
    </row>
    <row r="311" spans="1:8" ht="15" customHeight="1">
      <c r="A311" s="185">
        <f>_xlfn.XLOOKUP(C311,'CSP Project Data'!$C$6:$C$87,'CSP Project Data'!$A$6:$A$87)</f>
        <v>532</v>
      </c>
      <c r="B311" s="64" t="str">
        <f>_xlfn.XLOOKUP(C311,'CSP Project Data'!$C$6:$C$87,'CSP Project Data'!$B$6:$B$87)</f>
        <v>IP</v>
      </c>
      <c r="C311" s="64" t="s">
        <v>598</v>
      </c>
      <c r="D311" s="64" t="s">
        <v>599</v>
      </c>
      <c r="E311" s="64" t="s">
        <v>713</v>
      </c>
      <c r="F311" s="64" t="s">
        <v>759</v>
      </c>
      <c r="G311" s="114">
        <v>44000</v>
      </c>
      <c r="H311" s="119" t="s">
        <v>881</v>
      </c>
    </row>
    <row r="312" spans="1:8" ht="15" customHeight="1">
      <c r="A312" s="185" t="str">
        <f>_xlfn.XLOOKUP(C312,'CSP Project Data'!$C$6:$C$87,'CSP Project Data'!$A$6:$A$87)</f>
        <v>SPQ0166</v>
      </c>
      <c r="B312" s="64" t="str">
        <f>_xlfn.XLOOKUP(C312,'CSP Project Data'!$C$6:$C$87,'CSP Project Data'!$B$6:$B$87)</f>
        <v>PGE</v>
      </c>
      <c r="C312" s="64" t="s">
        <v>130</v>
      </c>
      <c r="D312" s="64" t="s">
        <v>874</v>
      </c>
      <c r="E312" s="64" t="s">
        <v>73</v>
      </c>
      <c r="F312" s="64" t="s">
        <v>759</v>
      </c>
      <c r="G312" s="114">
        <v>43958</v>
      </c>
      <c r="H312" s="119" t="s">
        <v>882</v>
      </c>
    </row>
    <row r="313" spans="1:8" ht="15" customHeight="1">
      <c r="A313" s="185" t="str">
        <f>_xlfn.XLOOKUP(C313,'CSP Project Data'!$C$6:$C$87,'CSP Project Data'!$A$6:$A$87)</f>
        <v>SPQ0124</v>
      </c>
      <c r="B313" s="64" t="str">
        <f>_xlfn.XLOOKUP(C313,'CSP Project Data'!$C$6:$C$87,'CSP Project Data'!$B$6:$B$87)</f>
        <v>PGE</v>
      </c>
      <c r="C313" s="64" t="s">
        <v>93</v>
      </c>
      <c r="D313" s="64" t="s">
        <v>94</v>
      </c>
      <c r="E313" s="64" t="s">
        <v>73</v>
      </c>
      <c r="F313" s="64" t="s">
        <v>759</v>
      </c>
      <c r="G313" s="114">
        <v>43958</v>
      </c>
      <c r="H313" s="119" t="s">
        <v>882</v>
      </c>
    </row>
    <row r="314" spans="1:8" ht="15" customHeight="1">
      <c r="A314" s="185" t="str">
        <f>_xlfn.XLOOKUP(C314,'CSP Project Data'!$C$6:$C$87,'CSP Project Data'!$A$6:$A$87)</f>
        <v>SPQ0070</v>
      </c>
      <c r="B314" s="64" t="str">
        <f>_xlfn.XLOOKUP(C314,'CSP Project Data'!$C$6:$C$87,'CSP Project Data'!$B$6:$B$87)</f>
        <v>PGE</v>
      </c>
      <c r="C314" s="64" t="s">
        <v>71</v>
      </c>
      <c r="D314" s="64" t="s">
        <v>877</v>
      </c>
      <c r="E314" s="64" t="s">
        <v>73</v>
      </c>
      <c r="F314" s="64" t="s">
        <v>759</v>
      </c>
      <c r="G314" s="114">
        <v>43958</v>
      </c>
      <c r="H314" s="119" t="s">
        <v>882</v>
      </c>
    </row>
    <row r="315" spans="1:8" ht="15" customHeight="1">
      <c r="A315" s="185" t="str">
        <f>_xlfn.XLOOKUP(C315,'CSP Project Data'!$C$6:$C$87,'CSP Project Data'!$A$6:$A$87)</f>
        <v>OCS005</v>
      </c>
      <c r="B315" s="64" t="str">
        <f>_xlfn.XLOOKUP(C315,'CSP Project Data'!$C$6:$C$87,'CSP Project Data'!$B$6:$B$87)</f>
        <v>PAC</v>
      </c>
      <c r="C315" s="64" t="s">
        <v>122</v>
      </c>
      <c r="D315" s="64" t="s">
        <v>831</v>
      </c>
      <c r="E315" s="64" t="s">
        <v>713</v>
      </c>
      <c r="F315" s="64" t="s">
        <v>759</v>
      </c>
      <c r="G315" s="114">
        <v>43948</v>
      </c>
      <c r="H315" s="119" t="s">
        <v>883</v>
      </c>
    </row>
    <row r="316" spans="1:8" ht="15" customHeight="1">
      <c r="A316" s="185" t="str">
        <f>_xlfn.XLOOKUP(C316,'CSP Project Data'!$C$6:$C$87,'CSP Project Data'!$A$6:$A$87)</f>
        <v>SPQ0181</v>
      </c>
      <c r="B316" s="64" t="str">
        <f>_xlfn.XLOOKUP(C316,'CSP Project Data'!$C$6:$C$87,'CSP Project Data'!$B$6:$B$87)</f>
        <v>PGE</v>
      </c>
      <c r="C316" s="64" t="s">
        <v>111</v>
      </c>
      <c r="D316" s="64" t="s">
        <v>809</v>
      </c>
      <c r="E316" s="64" t="s">
        <v>809</v>
      </c>
      <c r="F316" s="64" t="s">
        <v>759</v>
      </c>
      <c r="G316" s="114">
        <v>43948</v>
      </c>
      <c r="H316" s="119" t="s">
        <v>884</v>
      </c>
    </row>
    <row r="317" spans="1:8" ht="15" customHeight="1">
      <c r="A317" s="185" t="str">
        <f>_xlfn.XLOOKUP(C317,'CSP Project Data'!$C$6:$C$87,'CSP Project Data'!$A$6:$A$87)</f>
        <v>SPQ0071</v>
      </c>
      <c r="B317" s="64" t="str">
        <f>_xlfn.XLOOKUP(C317,'CSP Project Data'!$C$6:$C$87,'CSP Project Data'!$B$6:$B$87)</f>
        <v>PGE</v>
      </c>
      <c r="C317" s="64" t="s">
        <v>107</v>
      </c>
      <c r="D317" s="64" t="s">
        <v>108</v>
      </c>
      <c r="E317" s="64" t="s">
        <v>823</v>
      </c>
      <c r="F317" s="64" t="s">
        <v>759</v>
      </c>
      <c r="G317" s="114">
        <v>43948</v>
      </c>
      <c r="H317" s="119" t="s">
        <v>884</v>
      </c>
    </row>
    <row r="318" spans="1:8">
      <c r="A318" s="185" t="str">
        <f>_xlfn.XLOOKUP(C318,'CSP Project Data'!$C$6:$C$87,'CSP Project Data'!$A$6:$A$87)</f>
        <v>Q1045</v>
      </c>
      <c r="B318" s="64" t="str">
        <f>_xlfn.XLOOKUP(C318,'CSP Project Data'!$C$6:$C$87,'CSP Project Data'!$B$6:$B$87)</f>
        <v>PAC</v>
      </c>
      <c r="C318" s="64" t="s">
        <v>534</v>
      </c>
      <c r="D318" s="64" t="s">
        <v>684</v>
      </c>
      <c r="E318" s="64" t="s">
        <v>685</v>
      </c>
      <c r="F318" s="64" t="s">
        <v>759</v>
      </c>
      <c r="G318" s="114">
        <v>43948</v>
      </c>
      <c r="H318" s="119" t="s">
        <v>885</v>
      </c>
    </row>
    <row r="319" spans="1:8" ht="15" customHeight="1">
      <c r="A319" s="185" t="str">
        <f>_xlfn.XLOOKUP(C319,'CSP Project Data'!$C$6:$C$87,'CSP Project Data'!$A$6:$A$87)</f>
        <v>SPQ0094</v>
      </c>
      <c r="B319" s="64" t="str">
        <f>_xlfn.XLOOKUP(C319,'CSP Project Data'!$C$6:$C$87,'CSP Project Data'!$B$6:$B$87)</f>
        <v>PGE</v>
      </c>
      <c r="C319" s="64" t="s">
        <v>89</v>
      </c>
      <c r="D319" s="64" t="s">
        <v>90</v>
      </c>
      <c r="E319" s="64" t="s">
        <v>804</v>
      </c>
      <c r="F319" s="64" t="s">
        <v>759</v>
      </c>
      <c r="G319" s="114">
        <v>43948</v>
      </c>
      <c r="H319" s="119" t="s">
        <v>884</v>
      </c>
    </row>
    <row r="320" spans="1:8" ht="15" customHeight="1">
      <c r="A320" s="185" t="str">
        <f>_xlfn.XLOOKUP(C320,'CSP Project Data'!$C$6:$C$87,'CSP Project Data'!$A$6:$A$87)</f>
        <v>CSQ0002</v>
      </c>
      <c r="B320" s="64" t="str">
        <f>_xlfn.XLOOKUP(C320,'CSP Project Data'!$C$6:$C$87,'CSP Project Data'!$B$6:$B$87)</f>
        <v>PGE</v>
      </c>
      <c r="C320" s="64" t="s">
        <v>83</v>
      </c>
      <c r="D320" s="64" t="s">
        <v>84</v>
      </c>
      <c r="E320" s="64" t="s">
        <v>853</v>
      </c>
      <c r="F320" s="64" t="s">
        <v>759</v>
      </c>
      <c r="G320" s="114">
        <v>43948</v>
      </c>
      <c r="H320" s="119" t="s">
        <v>885</v>
      </c>
    </row>
    <row r="321" spans="1:8" ht="15" customHeight="1">
      <c r="A321" s="185" t="str">
        <f>_xlfn.XLOOKUP(C321,'CSP Project Data'!$C$6:$C$87,'CSP Project Data'!$A$6:$A$87)</f>
        <v>CSQ0002</v>
      </c>
      <c r="B321" s="64" t="str">
        <f>_xlfn.XLOOKUP(C321,'CSP Project Data'!$C$6:$C$87,'CSP Project Data'!$B$6:$B$87)</f>
        <v>PGE</v>
      </c>
      <c r="C321" s="115" t="s">
        <v>83</v>
      </c>
      <c r="D321" s="115" t="s">
        <v>84</v>
      </c>
      <c r="E321" s="64" t="s">
        <v>853</v>
      </c>
      <c r="F321" s="64" t="s">
        <v>759</v>
      </c>
      <c r="G321" s="114">
        <v>43948</v>
      </c>
      <c r="H321" s="119" t="s">
        <v>885</v>
      </c>
    </row>
    <row r="322" spans="1:8" ht="15" customHeight="1">
      <c r="A322" s="185" t="str">
        <f>_xlfn.XLOOKUP(C322,'CSP Project Data'!$C$6:$C$87,'CSP Project Data'!$A$6:$A$87)</f>
        <v>OCS012</v>
      </c>
      <c r="B322" s="64" t="str">
        <f>_xlfn.XLOOKUP(C322,'CSP Project Data'!$C$6:$C$87,'CSP Project Data'!$B$6:$B$87)</f>
        <v>PAC</v>
      </c>
      <c r="C322" s="115" t="s">
        <v>420</v>
      </c>
      <c r="D322" s="115" t="s">
        <v>421</v>
      </c>
      <c r="E322" s="64" t="s">
        <v>254</v>
      </c>
      <c r="F322" s="64" t="s">
        <v>759</v>
      </c>
      <c r="G322" s="114">
        <v>43948</v>
      </c>
      <c r="H322" s="119" t="s">
        <v>885</v>
      </c>
    </row>
    <row r="323" spans="1:8" ht="15" customHeight="1">
      <c r="A323" s="185" t="str">
        <f>_xlfn.XLOOKUP(C323,'CSP Project Data'!$C$6:$C$87,'CSP Project Data'!$A$6:$A$87)</f>
        <v>SPQ0164</v>
      </c>
      <c r="B323" s="64" t="str">
        <f>_xlfn.XLOOKUP(C323,'CSP Project Data'!$C$6:$C$87,'CSP Project Data'!$B$6:$B$87)</f>
        <v>PGE</v>
      </c>
      <c r="C323" s="64" t="s">
        <v>75</v>
      </c>
      <c r="D323" s="64" t="s">
        <v>76</v>
      </c>
      <c r="E323" s="64" t="s">
        <v>812</v>
      </c>
      <c r="F323" s="64" t="s">
        <v>759</v>
      </c>
      <c r="G323" s="114">
        <v>43948</v>
      </c>
      <c r="H323" s="119" t="s">
        <v>884</v>
      </c>
    </row>
    <row r="324" spans="1:8" ht="15" customHeight="1">
      <c r="A324" s="185" t="str">
        <f>_xlfn.XLOOKUP(C324,'CSP Project Data'!$C$6:$C$87,'CSP Project Data'!$A$6:$A$87)</f>
        <v>SPQ0193</v>
      </c>
      <c r="B324" s="64" t="str">
        <f>_xlfn.XLOOKUP(C324,'CSP Project Data'!$C$6:$C$87,'CSP Project Data'!$B$6:$B$87)</f>
        <v>PGE</v>
      </c>
      <c r="C324" s="64" t="s">
        <v>407</v>
      </c>
      <c r="D324" s="64" t="s">
        <v>408</v>
      </c>
      <c r="E324" s="64" t="s">
        <v>719</v>
      </c>
      <c r="F324" s="64" t="s">
        <v>759</v>
      </c>
      <c r="G324" s="114">
        <v>43948</v>
      </c>
      <c r="H324" s="119" t="s">
        <v>884</v>
      </c>
    </row>
    <row r="325" spans="1:8" ht="15" customHeight="1">
      <c r="A325" s="185" t="str">
        <f>_xlfn.XLOOKUP(C325,'CSP Project Data'!$C$6:$C$87,'CSP Project Data'!$A$6:$A$87)</f>
        <v>SPQ0152</v>
      </c>
      <c r="B325" s="64" t="str">
        <f>_xlfn.XLOOKUP(C325,'CSP Project Data'!$C$6:$C$87,'CSP Project Data'!$B$6:$B$87)</f>
        <v>PGE</v>
      </c>
      <c r="C325" s="64" t="s">
        <v>66</v>
      </c>
      <c r="D325" s="64" t="s">
        <v>67</v>
      </c>
      <c r="E325" s="64" t="s">
        <v>813</v>
      </c>
      <c r="F325" s="64" t="s">
        <v>759</v>
      </c>
      <c r="G325" s="116">
        <v>43948</v>
      </c>
      <c r="H325" s="119" t="s">
        <v>884</v>
      </c>
    </row>
    <row r="326" spans="1:8" ht="15" customHeight="1">
      <c r="A326" s="185" t="str">
        <f>_xlfn.XLOOKUP(C326,'CSP Project Data'!$C$6:$C$87,'CSP Project Data'!$A$6:$A$87)</f>
        <v>SPQ0180</v>
      </c>
      <c r="B326" s="64" t="str">
        <f>_xlfn.XLOOKUP(C326,'CSP Project Data'!$C$6:$C$87,'CSP Project Data'!$B$6:$B$87)</f>
        <v>PGE</v>
      </c>
      <c r="C326" s="64" t="s">
        <v>357</v>
      </c>
      <c r="D326" s="64" t="s">
        <v>358</v>
      </c>
      <c r="E326" s="64" t="s">
        <v>719</v>
      </c>
      <c r="F326" s="64" t="s">
        <v>759</v>
      </c>
      <c r="G326" s="116">
        <v>43948</v>
      </c>
      <c r="H326" s="119" t="s">
        <v>884</v>
      </c>
    </row>
    <row r="327" spans="1:8" ht="15" customHeight="1">
      <c r="A327" s="185" t="str">
        <f>_xlfn.XLOOKUP(C327,'CSP Project Data'!$C$6:$C$87,'CSP Project Data'!$A$6:$A$87)</f>
        <v>SPQ0158</v>
      </c>
      <c r="B327" s="64" t="str">
        <f>_xlfn.XLOOKUP(C327,'CSP Project Data'!$C$6:$C$87,'CSP Project Data'!$B$6:$B$87)</f>
        <v>PGE</v>
      </c>
      <c r="C327" s="64" t="s">
        <v>52</v>
      </c>
      <c r="D327" s="64" t="s">
        <v>814</v>
      </c>
      <c r="E327" s="64" t="s">
        <v>815</v>
      </c>
      <c r="F327" s="64" t="s">
        <v>759</v>
      </c>
      <c r="G327" s="116">
        <v>43948</v>
      </c>
      <c r="H327" s="119" t="s">
        <v>884</v>
      </c>
    </row>
    <row r="328" spans="1:8" ht="15" customHeight="1">
      <c r="A328" s="185" t="str">
        <f>_xlfn.XLOOKUP(C328,'CSP Project Data'!$C$6:$C$87,'CSP Project Data'!$A$6:$A$87)</f>
        <v>SPQ0186</v>
      </c>
      <c r="B328" s="64" t="str">
        <f>_xlfn.XLOOKUP(C328,'CSP Project Data'!$C$6:$C$87,'CSP Project Data'!$B$6:$B$87)</f>
        <v>PGE</v>
      </c>
      <c r="C328" s="64" t="s">
        <v>284</v>
      </c>
      <c r="D328" s="64" t="s">
        <v>285</v>
      </c>
      <c r="E328" s="64" t="s">
        <v>719</v>
      </c>
      <c r="F328" s="64" t="s">
        <v>759</v>
      </c>
      <c r="G328" s="116">
        <v>43948</v>
      </c>
      <c r="H328" s="119" t="s">
        <v>884</v>
      </c>
    </row>
    <row r="329" spans="1:8" ht="15" customHeight="1">
      <c r="A329" s="185" t="str">
        <f>_xlfn.XLOOKUP(C329,'CSP Project Data'!$C$6:$C$87,'CSP Project Data'!$A$6:$A$87)</f>
        <v>SPQ0067</v>
      </c>
      <c r="B329" s="64" t="str">
        <f>_xlfn.XLOOKUP(C329,'CSP Project Data'!$C$6:$C$87,'CSP Project Data'!$B$6:$B$87)</f>
        <v>PGE</v>
      </c>
      <c r="C329" s="64" t="s">
        <v>116</v>
      </c>
      <c r="D329" s="64" t="s">
        <v>117</v>
      </c>
      <c r="E329" s="64" t="s">
        <v>821</v>
      </c>
      <c r="F329" s="64" t="s">
        <v>759</v>
      </c>
      <c r="G329" s="116">
        <v>43903</v>
      </c>
      <c r="H329" s="119" t="s">
        <v>886</v>
      </c>
    </row>
    <row r="330" spans="1:8" ht="15" customHeight="1">
      <c r="A330" s="185" t="str">
        <f>_xlfn.XLOOKUP(C330,'CSP Project Data'!$C$6:$C$87,'CSP Project Data'!$A$6:$A$87)</f>
        <v>SPQ0058</v>
      </c>
      <c r="B330" s="64" t="str">
        <f>_xlfn.XLOOKUP(C330,'CSP Project Data'!$C$6:$C$87,'CSP Project Data'!$B$6:$B$87)</f>
        <v>PGE</v>
      </c>
      <c r="C330" s="64" t="s">
        <v>101</v>
      </c>
      <c r="D330" s="64" t="s">
        <v>102</v>
      </c>
      <c r="E330" s="64" t="s">
        <v>827</v>
      </c>
      <c r="F330" s="64" t="s">
        <v>759</v>
      </c>
      <c r="G330" s="116">
        <v>43903</v>
      </c>
      <c r="H330" s="119" t="s">
        <v>886</v>
      </c>
    </row>
    <row r="331" spans="1:8" ht="15" customHeight="1">
      <c r="A331" s="185" t="str">
        <f>_xlfn.XLOOKUP(C331,'CSP Project Data'!$C$6:$C$87,'CSP Project Data'!$A$6:$A$87)</f>
        <v>Q0666</v>
      </c>
      <c r="B331" s="64" t="str">
        <f>_xlfn.XLOOKUP(C331,'CSP Project Data'!$C$6:$C$87,'CSP Project Data'!$B$6:$B$87)</f>
        <v>PAC</v>
      </c>
      <c r="C331" s="64" t="s">
        <v>526</v>
      </c>
      <c r="D331" s="64" t="s">
        <v>688</v>
      </c>
      <c r="E331" s="64" t="s">
        <v>689</v>
      </c>
      <c r="F331" s="64" t="s">
        <v>759</v>
      </c>
      <c r="G331" s="116">
        <v>43903</v>
      </c>
      <c r="H331" s="119" t="s">
        <v>886</v>
      </c>
    </row>
    <row r="332" spans="1:8" ht="15" customHeight="1">
      <c r="A332" s="185" t="e">
        <f>_xlfn.XLOOKUP(C332,'CSP Project Data'!$C$6:$C$87,'CSP Project Data'!$A$6:$A$87)</f>
        <v>#N/A</v>
      </c>
      <c r="B332" s="64" t="e">
        <f>_xlfn.XLOOKUP(C332,'CSP Project Data'!$C$6:$C$87,'CSP Project Data'!$B$6:$B$87)</f>
        <v>#N/A</v>
      </c>
      <c r="C332" s="64" t="s">
        <v>887</v>
      </c>
      <c r="D332" s="64" t="s">
        <v>888</v>
      </c>
      <c r="E332" s="64" t="s">
        <v>713</v>
      </c>
      <c r="F332" s="64" t="s">
        <v>759</v>
      </c>
      <c r="G332" s="114">
        <v>43948</v>
      </c>
      <c r="H332" s="119" t="s">
        <v>883</v>
      </c>
    </row>
    <row r="333" spans="1:8" ht="15" customHeight="1">
      <c r="A333" s="185" t="e">
        <f>_xlfn.XLOOKUP(C333,'CSP Project Data'!$C$6:$C$87,'CSP Project Data'!$A$6:$A$87)</f>
        <v>#N/A</v>
      </c>
      <c r="B333" s="64" t="e">
        <f>_xlfn.XLOOKUP(C333,'CSP Project Data'!$C$6:$C$87,'CSP Project Data'!$B$6:$B$87)</f>
        <v>#N/A</v>
      </c>
      <c r="C333" s="64" t="s">
        <v>194</v>
      </c>
      <c r="D333" s="64" t="s">
        <v>865</v>
      </c>
      <c r="E333" s="64" t="s">
        <v>865</v>
      </c>
      <c r="F333" s="64" t="s">
        <v>644</v>
      </c>
      <c r="G333" s="114">
        <v>43948</v>
      </c>
      <c r="H333" s="119" t="s">
        <v>884</v>
      </c>
    </row>
    <row r="334" spans="1:8" ht="15" customHeight="1">
      <c r="A334" s="117"/>
      <c r="B334" s="118"/>
      <c r="C334" s="118"/>
      <c r="D334" s="118"/>
      <c r="E334" s="118"/>
      <c r="F334" s="118"/>
      <c r="G334" s="118"/>
      <c r="H334" s="118"/>
    </row>
    <row r="335" spans="1:8" ht="15" customHeight="1">
      <c r="A335" s="117"/>
      <c r="B335" s="118"/>
      <c r="C335" s="118"/>
      <c r="D335" s="118"/>
      <c r="E335" s="118"/>
      <c r="F335" s="118"/>
      <c r="G335" s="118"/>
      <c r="H335" s="118"/>
    </row>
    <row r="336" spans="1:8" ht="15" customHeight="1">
      <c r="A336" s="117"/>
      <c r="B336" s="118"/>
      <c r="C336" s="118"/>
      <c r="D336" s="118"/>
      <c r="E336" s="118"/>
      <c r="F336" s="118"/>
      <c r="G336" s="118"/>
      <c r="H336" s="118"/>
    </row>
    <row r="337" spans="1:8" ht="15" customHeight="1">
      <c r="A337" s="117"/>
      <c r="B337" s="118"/>
      <c r="C337" s="118"/>
      <c r="D337" s="118"/>
      <c r="E337" s="118"/>
      <c r="F337" s="118"/>
      <c r="G337" s="118"/>
      <c r="H337" s="118"/>
    </row>
    <row r="338" spans="1:8" ht="15" customHeight="1">
      <c r="A338" s="117"/>
      <c r="B338" s="118"/>
      <c r="C338" s="118"/>
      <c r="D338" s="118"/>
      <c r="E338" s="118"/>
      <c r="F338" s="118"/>
      <c r="G338" s="118"/>
      <c r="H338" s="118"/>
    </row>
    <row r="339" spans="1:8" ht="15" customHeight="1">
      <c r="A339" s="117"/>
      <c r="B339" s="118"/>
      <c r="C339" s="118"/>
      <c r="D339" s="118"/>
      <c r="E339" s="118"/>
      <c r="F339" s="118"/>
      <c r="G339" s="118"/>
      <c r="H339" s="118"/>
    </row>
    <row r="340" spans="1:8" ht="15" customHeight="1">
      <c r="A340" s="117"/>
      <c r="B340" s="118"/>
      <c r="C340" s="118"/>
      <c r="D340" s="118"/>
      <c r="E340" s="118"/>
      <c r="F340" s="118"/>
      <c r="G340" s="118"/>
      <c r="H340" s="118"/>
    </row>
    <row r="341" spans="1:8" ht="15" customHeight="1">
      <c r="A341" s="117"/>
      <c r="B341" s="118"/>
      <c r="C341" s="118"/>
      <c r="D341" s="118"/>
      <c r="E341" s="118"/>
      <c r="F341" s="118"/>
      <c r="G341" s="118"/>
      <c r="H341" s="118"/>
    </row>
    <row r="342" spans="1:8" ht="15" customHeight="1">
      <c r="A342" s="117"/>
      <c r="B342" s="118"/>
      <c r="C342" s="118"/>
      <c r="D342" s="118"/>
      <c r="E342" s="118"/>
      <c r="F342" s="118"/>
      <c r="G342" s="118"/>
      <c r="H342" s="118"/>
    </row>
    <row r="343" spans="1:8" ht="15" customHeight="1">
      <c r="A343" s="117"/>
      <c r="B343" s="118"/>
      <c r="C343" s="118"/>
      <c r="D343" s="118"/>
      <c r="E343" s="118"/>
      <c r="F343" s="118"/>
      <c r="G343" s="118"/>
      <c r="H343" s="118"/>
    </row>
    <row r="344" spans="1:8" ht="15" customHeight="1">
      <c r="A344" s="117"/>
      <c r="B344" s="118"/>
      <c r="C344" s="118"/>
      <c r="D344" s="118"/>
      <c r="E344" s="118"/>
      <c r="F344" s="118"/>
      <c r="G344" s="118"/>
      <c r="H344" s="118"/>
    </row>
    <row r="345" spans="1:8" ht="15" customHeight="1">
      <c r="A345" s="117"/>
      <c r="B345" s="118"/>
      <c r="C345" s="118"/>
      <c r="D345" s="118"/>
      <c r="E345" s="118"/>
      <c r="F345" s="118"/>
      <c r="G345" s="118"/>
      <c r="H345" s="118"/>
    </row>
    <row r="346" spans="1:8" ht="15" customHeight="1">
      <c r="A346" s="117"/>
      <c r="B346" s="118"/>
      <c r="C346" s="118"/>
      <c r="D346" s="118"/>
      <c r="E346" s="118"/>
      <c r="F346" s="118"/>
      <c r="G346" s="118"/>
      <c r="H346" s="118"/>
    </row>
    <row r="347" spans="1:8" ht="15" customHeight="1">
      <c r="A347" s="117"/>
      <c r="B347" s="118"/>
      <c r="C347" s="118"/>
      <c r="D347" s="118"/>
      <c r="E347" s="118"/>
      <c r="F347" s="118"/>
      <c r="G347" s="118"/>
      <c r="H347" s="118"/>
    </row>
    <row r="348" spans="1:8" ht="15" customHeight="1">
      <c r="A348" s="117"/>
      <c r="B348" s="118"/>
      <c r="C348" s="118"/>
      <c r="D348" s="118"/>
      <c r="E348" s="118"/>
      <c r="F348" s="118"/>
      <c r="G348" s="118"/>
      <c r="H348" s="118"/>
    </row>
    <row r="349" spans="1:8" ht="15" customHeight="1">
      <c r="A349" s="117"/>
      <c r="B349" s="118"/>
      <c r="C349" s="118"/>
      <c r="D349" s="118"/>
      <c r="E349" s="118"/>
      <c r="F349" s="118"/>
      <c r="G349" s="118"/>
      <c r="H349" s="118"/>
    </row>
    <row r="350" spans="1:8" ht="15" customHeight="1">
      <c r="A350" s="117"/>
      <c r="B350" s="118"/>
      <c r="C350" s="118"/>
      <c r="D350" s="118"/>
      <c r="E350" s="118"/>
      <c r="F350" s="118"/>
      <c r="G350" s="118"/>
      <c r="H350" s="118"/>
    </row>
    <row r="351" spans="1:8" ht="15" customHeight="1">
      <c r="A351" s="117"/>
      <c r="B351" s="118"/>
      <c r="C351" s="118"/>
      <c r="D351" s="118"/>
      <c r="E351" s="118"/>
      <c r="F351" s="118"/>
      <c r="G351" s="118"/>
      <c r="H351" s="118"/>
    </row>
    <row r="352" spans="1:8" ht="15" customHeight="1">
      <c r="A352" s="117"/>
      <c r="B352" s="118"/>
      <c r="C352" s="118"/>
      <c r="D352" s="118"/>
      <c r="E352" s="118"/>
      <c r="F352" s="118"/>
      <c r="G352" s="118"/>
      <c r="H352" s="118"/>
    </row>
    <row r="353" spans="1:8" ht="15" customHeight="1">
      <c r="A353" s="117"/>
      <c r="B353" s="118"/>
      <c r="C353" s="118"/>
      <c r="D353" s="118"/>
      <c r="E353" s="118"/>
      <c r="F353" s="118"/>
      <c r="G353" s="118"/>
      <c r="H353" s="118"/>
    </row>
    <row r="354" spans="1:8" ht="15" customHeight="1">
      <c r="A354" s="117"/>
      <c r="B354" s="118"/>
      <c r="C354" s="118"/>
      <c r="D354" s="118"/>
      <c r="E354" s="118"/>
      <c r="F354" s="118"/>
      <c r="G354" s="118"/>
      <c r="H354" s="118"/>
    </row>
    <row r="355" spans="1:8" ht="15" customHeight="1">
      <c r="A355" s="117"/>
      <c r="B355" s="118"/>
      <c r="C355" s="118"/>
      <c r="D355" s="118"/>
      <c r="E355" s="118"/>
      <c r="F355" s="118"/>
      <c r="G355" s="118"/>
      <c r="H355" s="118"/>
    </row>
    <row r="356" spans="1:8" ht="15" customHeight="1">
      <c r="A356" s="117"/>
      <c r="B356" s="118"/>
      <c r="C356" s="118"/>
      <c r="D356" s="118"/>
      <c r="E356" s="118"/>
      <c r="F356" s="118"/>
      <c r="G356" s="118"/>
      <c r="H356" s="118"/>
    </row>
    <row r="357" spans="1:8" ht="15" customHeight="1">
      <c r="A357" s="117"/>
      <c r="B357" s="118"/>
      <c r="C357" s="118"/>
      <c r="D357" s="118"/>
      <c r="E357" s="118"/>
      <c r="F357" s="118"/>
      <c r="G357" s="118"/>
      <c r="H357" s="118"/>
    </row>
    <row r="358" spans="1:8" ht="15" customHeight="1">
      <c r="A358" s="117"/>
      <c r="B358" s="118"/>
      <c r="C358" s="118"/>
      <c r="D358" s="118"/>
      <c r="E358" s="118"/>
      <c r="F358" s="118"/>
      <c r="G358" s="118"/>
      <c r="H358" s="118"/>
    </row>
    <row r="359" spans="1:8" ht="15" customHeight="1">
      <c r="A359" s="117"/>
      <c r="B359" s="118"/>
      <c r="C359" s="118"/>
      <c r="D359" s="118"/>
      <c r="E359" s="118"/>
      <c r="F359" s="118"/>
      <c r="G359" s="118"/>
      <c r="H359" s="118"/>
    </row>
    <row r="360" spans="1:8" ht="15" customHeight="1">
      <c r="A360" s="117"/>
      <c r="B360" s="118"/>
      <c r="C360" s="118"/>
      <c r="D360" s="118"/>
      <c r="E360" s="118"/>
      <c r="F360" s="118"/>
      <c r="G360" s="118"/>
      <c r="H360" s="118"/>
    </row>
    <row r="361" spans="1:8" ht="15" customHeight="1">
      <c r="A361" s="117"/>
      <c r="B361" s="118"/>
      <c r="C361" s="118"/>
      <c r="D361" s="118"/>
      <c r="E361" s="118"/>
      <c r="F361" s="118"/>
      <c r="G361" s="118"/>
      <c r="H361" s="118"/>
    </row>
    <row r="362" spans="1:8" ht="15" customHeight="1">
      <c r="A362" s="117"/>
      <c r="B362" s="118"/>
      <c r="C362" s="118"/>
      <c r="D362" s="118"/>
      <c r="E362" s="118"/>
      <c r="F362" s="118"/>
      <c r="G362" s="118"/>
      <c r="H362" s="118"/>
    </row>
    <row r="363" spans="1:8" ht="15" customHeight="1">
      <c r="A363" s="117"/>
      <c r="B363" s="118"/>
      <c r="C363" s="118"/>
      <c r="D363" s="118"/>
      <c r="E363" s="118"/>
      <c r="F363" s="118"/>
      <c r="G363" s="118"/>
      <c r="H363" s="118"/>
    </row>
    <row r="364" spans="1:8" ht="15" customHeight="1">
      <c r="A364" s="117"/>
      <c r="B364" s="118"/>
      <c r="C364" s="118"/>
      <c r="D364" s="118"/>
      <c r="E364" s="118"/>
      <c r="F364" s="118"/>
      <c r="G364" s="118"/>
      <c r="H364" s="118"/>
    </row>
    <row r="365" spans="1:8" ht="15" customHeight="1">
      <c r="A365" s="117"/>
      <c r="B365" s="118"/>
      <c r="C365" s="118"/>
      <c r="D365" s="118"/>
      <c r="E365" s="118"/>
      <c r="F365" s="118"/>
      <c r="G365" s="118"/>
      <c r="H365" s="118"/>
    </row>
    <row r="366" spans="1:8" ht="15" customHeight="1">
      <c r="A366" s="117"/>
      <c r="B366" s="118"/>
      <c r="C366" s="118"/>
      <c r="D366" s="118"/>
      <c r="E366" s="118"/>
      <c r="F366" s="118"/>
      <c r="G366" s="118"/>
      <c r="H366" s="118"/>
    </row>
    <row r="367" spans="1:8" ht="15" customHeight="1">
      <c r="A367" s="117"/>
      <c r="B367" s="118"/>
      <c r="C367" s="118"/>
      <c r="D367" s="118"/>
      <c r="E367" s="118"/>
      <c r="F367" s="118"/>
      <c r="G367" s="118"/>
      <c r="H367" s="118"/>
    </row>
    <row r="368" spans="1:8" ht="15" customHeight="1">
      <c r="A368" s="117"/>
      <c r="B368" s="118"/>
      <c r="C368" s="118"/>
      <c r="D368" s="118"/>
      <c r="E368" s="118"/>
      <c r="F368" s="118"/>
      <c r="G368" s="118"/>
      <c r="H368" s="118"/>
    </row>
    <row r="369" spans="1:8" ht="15" customHeight="1">
      <c r="A369" s="117"/>
      <c r="B369" s="118"/>
      <c r="C369" s="118"/>
      <c r="D369" s="118"/>
      <c r="E369" s="118"/>
      <c r="F369" s="118"/>
      <c r="G369" s="118"/>
      <c r="H369" s="118"/>
    </row>
    <row r="370" spans="1:8" ht="15" customHeight="1">
      <c r="A370" s="117"/>
      <c r="B370" s="118"/>
      <c r="C370" s="118"/>
      <c r="D370" s="118"/>
      <c r="E370" s="118"/>
      <c r="F370" s="118"/>
      <c r="G370" s="118"/>
      <c r="H370" s="118"/>
    </row>
    <row r="371" spans="1:8" ht="15" customHeight="1">
      <c r="A371" s="117"/>
      <c r="B371" s="118"/>
      <c r="C371" s="118"/>
      <c r="D371" s="118"/>
      <c r="E371" s="118"/>
      <c r="F371" s="118"/>
      <c r="G371" s="118"/>
      <c r="H371" s="118"/>
    </row>
    <row r="372" spans="1:8" ht="15" customHeight="1">
      <c r="A372" s="117"/>
      <c r="B372" s="118"/>
      <c r="C372" s="118"/>
      <c r="D372" s="118"/>
      <c r="E372" s="118"/>
      <c r="F372" s="118"/>
      <c r="G372" s="118"/>
      <c r="H372" s="118"/>
    </row>
    <row r="373" spans="1:8" ht="15" customHeight="1">
      <c r="A373" s="117"/>
      <c r="B373" s="118"/>
      <c r="C373" s="118"/>
      <c r="D373" s="118"/>
      <c r="E373" s="118"/>
      <c r="F373" s="118"/>
      <c r="G373" s="118"/>
      <c r="H373" s="118"/>
    </row>
    <row r="374" spans="1:8" ht="15" customHeight="1">
      <c r="A374" s="117"/>
      <c r="B374" s="118"/>
      <c r="C374" s="118"/>
      <c r="D374" s="118"/>
      <c r="E374" s="118"/>
      <c r="F374" s="118"/>
      <c r="G374" s="118"/>
      <c r="H374" s="118"/>
    </row>
    <row r="375" spans="1:8" ht="15" customHeight="1">
      <c r="A375" s="117"/>
      <c r="B375" s="118"/>
      <c r="C375" s="118"/>
      <c r="D375" s="118"/>
      <c r="E375" s="118"/>
      <c r="F375" s="118"/>
      <c r="G375" s="118"/>
      <c r="H375" s="118"/>
    </row>
    <row r="376" spans="1:8" ht="15" customHeight="1">
      <c r="A376" s="117"/>
      <c r="B376" s="118"/>
      <c r="C376" s="118"/>
      <c r="D376" s="118"/>
      <c r="E376" s="118"/>
      <c r="F376" s="118"/>
      <c r="G376" s="118"/>
      <c r="H376" s="118"/>
    </row>
    <row r="377" spans="1:8" ht="15" customHeight="1">
      <c r="A377" s="117"/>
      <c r="B377" s="118"/>
      <c r="C377" s="118"/>
      <c r="D377" s="118"/>
      <c r="E377" s="118"/>
      <c r="F377" s="118"/>
      <c r="G377" s="118"/>
      <c r="H377" s="118"/>
    </row>
    <row r="378" spans="1:8" ht="15" customHeight="1">
      <c r="A378" s="117"/>
      <c r="B378" s="118"/>
      <c r="C378" s="118"/>
      <c r="D378" s="118"/>
      <c r="E378" s="118"/>
      <c r="F378" s="118"/>
      <c r="G378" s="118"/>
      <c r="H378" s="118"/>
    </row>
    <row r="379" spans="1:8" ht="15" customHeight="1">
      <c r="A379" s="117"/>
      <c r="B379" s="118"/>
      <c r="C379" s="118"/>
      <c r="D379" s="118"/>
      <c r="E379" s="118"/>
      <c r="F379" s="118"/>
      <c r="G379" s="118"/>
      <c r="H379" s="118"/>
    </row>
    <row r="380" spans="1:8" ht="15" customHeight="1">
      <c r="A380" s="117"/>
      <c r="B380" s="118"/>
      <c r="C380" s="118"/>
      <c r="D380" s="118"/>
      <c r="E380" s="118"/>
      <c r="F380" s="118"/>
      <c r="G380" s="118"/>
      <c r="H380" s="118"/>
    </row>
    <row r="381" spans="1:8" ht="15" customHeight="1">
      <c r="A381" s="117"/>
      <c r="B381" s="118"/>
      <c r="C381" s="118"/>
      <c r="D381" s="118"/>
      <c r="E381" s="118"/>
      <c r="F381" s="118"/>
      <c r="G381" s="118"/>
      <c r="H381" s="118"/>
    </row>
    <row r="382" spans="1:8" ht="15" customHeight="1">
      <c r="A382" s="117"/>
      <c r="B382" s="118"/>
      <c r="C382" s="118"/>
      <c r="D382" s="118"/>
      <c r="E382" s="118"/>
      <c r="F382" s="118"/>
      <c r="G382" s="118"/>
      <c r="H382" s="118"/>
    </row>
    <row r="383" spans="1:8" ht="15" customHeight="1">
      <c r="A383" s="117"/>
      <c r="B383" s="118"/>
      <c r="C383" s="118"/>
      <c r="D383" s="118"/>
      <c r="E383" s="118"/>
      <c r="F383" s="118"/>
      <c r="G383" s="118"/>
      <c r="H383" s="118"/>
    </row>
    <row r="384" spans="1:8" ht="15" customHeight="1">
      <c r="A384" s="117"/>
      <c r="B384" s="118"/>
      <c r="C384" s="118"/>
      <c r="D384" s="118"/>
      <c r="E384" s="118"/>
      <c r="F384" s="118"/>
      <c r="G384" s="118"/>
      <c r="H384" s="118"/>
    </row>
    <row r="385" spans="1:8" ht="15" customHeight="1">
      <c r="A385" s="117"/>
      <c r="B385" s="118"/>
      <c r="C385" s="118"/>
      <c r="D385" s="118"/>
      <c r="E385" s="118"/>
      <c r="F385" s="118"/>
      <c r="G385" s="118"/>
      <c r="H385" s="118"/>
    </row>
    <row r="386" spans="1:8" ht="15" customHeight="1">
      <c r="A386" s="117"/>
      <c r="B386" s="118"/>
      <c r="C386" s="118"/>
      <c r="D386" s="118"/>
      <c r="E386" s="118"/>
      <c r="F386" s="118"/>
      <c r="G386" s="118"/>
      <c r="H386" s="118"/>
    </row>
    <row r="387" spans="1:8" ht="15" customHeight="1">
      <c r="A387" s="117"/>
      <c r="B387" s="118"/>
      <c r="C387" s="118"/>
      <c r="D387" s="118"/>
      <c r="E387" s="118"/>
      <c r="F387" s="118"/>
      <c r="G387" s="118"/>
      <c r="H387" s="118"/>
    </row>
    <row r="388" spans="1:8" ht="15" customHeight="1">
      <c r="A388" s="117"/>
      <c r="B388" s="118"/>
      <c r="C388" s="118"/>
      <c r="D388" s="118"/>
      <c r="E388" s="118"/>
      <c r="F388" s="118"/>
      <c r="G388" s="118"/>
      <c r="H388" s="118"/>
    </row>
    <row r="389" spans="1:8" ht="15" customHeight="1">
      <c r="A389" s="117"/>
      <c r="B389" s="118"/>
      <c r="C389" s="118"/>
      <c r="D389" s="118"/>
      <c r="E389" s="118"/>
      <c r="F389" s="118"/>
      <c r="G389" s="118"/>
      <c r="H389" s="118"/>
    </row>
    <row r="390" spans="1:8" ht="15" customHeight="1">
      <c r="A390" s="117"/>
      <c r="B390" s="118"/>
      <c r="C390" s="118"/>
      <c r="D390" s="118"/>
      <c r="E390" s="118"/>
      <c r="F390" s="118"/>
      <c r="G390" s="118"/>
      <c r="H390" s="118"/>
    </row>
    <row r="391" spans="1:8" ht="15" customHeight="1">
      <c r="A391" s="117"/>
      <c r="B391" s="118"/>
      <c r="C391" s="118"/>
      <c r="D391" s="118"/>
      <c r="E391" s="118"/>
      <c r="F391" s="118"/>
      <c r="G391" s="118"/>
      <c r="H391" s="118"/>
    </row>
    <row r="392" spans="1:8" ht="15" customHeight="1">
      <c r="A392" s="117"/>
      <c r="B392" s="118"/>
      <c r="C392" s="118"/>
      <c r="D392" s="118"/>
      <c r="E392" s="118"/>
      <c r="F392" s="118"/>
      <c r="G392" s="118"/>
      <c r="H392" s="118"/>
    </row>
    <row r="393" spans="1:8" ht="15" customHeight="1">
      <c r="A393" s="117"/>
      <c r="B393" s="118"/>
      <c r="C393" s="118"/>
      <c r="D393" s="118"/>
      <c r="E393" s="118"/>
      <c r="F393" s="118"/>
      <c r="G393" s="118"/>
      <c r="H393" s="118"/>
    </row>
    <row r="395" spans="1:8" ht="15" customHeight="1">
      <c r="B395" s="3"/>
      <c r="C395" s="3"/>
      <c r="D395" s="3"/>
      <c r="E395" s="3"/>
      <c r="F395" s="3"/>
      <c r="G395" s="3"/>
      <c r="H395" s="3"/>
    </row>
    <row r="396" spans="1:8" ht="15" customHeight="1">
      <c r="B396" s="3"/>
      <c r="C396" s="3"/>
      <c r="D396" s="3"/>
      <c r="E396" s="3"/>
      <c r="F396" s="3"/>
      <c r="G396" s="3"/>
      <c r="H396" s="3"/>
    </row>
    <row r="397" spans="1:8" ht="15" customHeight="1">
      <c r="B397" s="3"/>
      <c r="C397" s="3"/>
      <c r="D397" s="3"/>
      <c r="E397" s="3"/>
      <c r="F397" s="3"/>
      <c r="G397" s="3"/>
      <c r="H397" s="3"/>
    </row>
    <row r="398" spans="1:8" ht="15" customHeight="1">
      <c r="B398" s="3"/>
      <c r="C398" s="3"/>
      <c r="D398" s="3"/>
      <c r="E398" s="3"/>
      <c r="F398" s="3"/>
      <c r="G398" s="3"/>
      <c r="H398" s="3"/>
    </row>
    <row r="399" spans="1:8" ht="15" customHeight="1">
      <c r="B399" s="3"/>
      <c r="C399" s="3"/>
      <c r="D399" s="3"/>
      <c r="E399" s="3"/>
      <c r="F399" s="3"/>
      <c r="G399" s="3"/>
      <c r="H399" s="3"/>
    </row>
    <row r="400" spans="1:8" ht="15" customHeight="1">
      <c r="B400" s="3"/>
      <c r="C400" s="3"/>
      <c r="D400" s="3"/>
      <c r="E400" s="3"/>
      <c r="F400" s="3"/>
      <c r="G400" s="3"/>
      <c r="H400" s="3"/>
    </row>
    <row r="401" s="3" customFormat="1" ht="15" customHeight="1"/>
    <row r="402" s="3" customFormat="1" ht="15" customHeight="1"/>
    <row r="403" s="3" customFormat="1" ht="15" customHeight="1"/>
    <row r="404" s="3" customFormat="1" ht="15" customHeight="1"/>
    <row r="405" s="3" customFormat="1" ht="15" customHeight="1"/>
    <row r="406" s="3" customFormat="1" ht="15" customHeight="1"/>
    <row r="407" s="3" customFormat="1" ht="15" customHeight="1"/>
    <row r="408" s="3" customFormat="1" ht="15" customHeight="1"/>
    <row r="409" s="3" customFormat="1" ht="15" customHeight="1"/>
    <row r="410" s="3" customFormat="1" ht="15" customHeight="1"/>
    <row r="411" s="3" customFormat="1" ht="15" customHeight="1"/>
    <row r="412" s="3" customFormat="1" ht="15" customHeight="1"/>
    <row r="413" s="3" customFormat="1" ht="15" customHeight="1"/>
    <row r="414" s="3" customFormat="1" ht="15" customHeight="1"/>
    <row r="415" s="3" customFormat="1" ht="15" customHeight="1"/>
    <row r="416" s="3" customFormat="1" ht="15" customHeight="1"/>
    <row r="417" s="3" customFormat="1" ht="15" customHeight="1"/>
    <row r="418" s="3" customFormat="1" ht="15" customHeight="1"/>
    <row r="419" s="3" customFormat="1" ht="15" customHeight="1"/>
    <row r="420" s="3" customFormat="1" ht="15" customHeight="1"/>
    <row r="421" s="3" customFormat="1" ht="15" customHeight="1"/>
    <row r="422" s="3" customFormat="1" ht="15" customHeight="1"/>
    <row r="423" s="3" customFormat="1" ht="15" customHeight="1"/>
    <row r="424" s="3" customFormat="1" ht="15" customHeight="1"/>
    <row r="425" s="3" customFormat="1" ht="15" customHeight="1"/>
    <row r="426" s="3" customFormat="1" ht="15" customHeight="1"/>
    <row r="427" s="3" customFormat="1" ht="15" customHeight="1"/>
    <row r="428" s="3" customFormat="1" ht="15" customHeight="1"/>
    <row r="429" s="3" customFormat="1" ht="15" customHeight="1"/>
    <row r="430" s="3" customFormat="1" ht="15" customHeight="1"/>
    <row r="431" s="3" customFormat="1" ht="15" customHeight="1"/>
    <row r="432" s="3" customFormat="1" ht="15" customHeight="1"/>
    <row r="433" s="3" customFormat="1" ht="15" customHeight="1"/>
    <row r="434" s="3" customFormat="1" ht="15" customHeight="1"/>
    <row r="435" s="3" customFormat="1" ht="15" customHeight="1"/>
    <row r="436" s="3" customFormat="1" ht="15" customHeight="1"/>
    <row r="437" s="3" customFormat="1" ht="15" customHeight="1"/>
    <row r="438" s="3" customFormat="1" ht="15" customHeight="1"/>
    <row r="439" s="3" customFormat="1" ht="15" customHeight="1"/>
    <row r="440" s="3" customFormat="1" ht="15" customHeight="1"/>
    <row r="441" s="3" customFormat="1" ht="15" customHeight="1"/>
    <row r="442" s="3" customFormat="1" ht="15" customHeight="1"/>
    <row r="443" s="3" customFormat="1" ht="15" customHeight="1"/>
    <row r="444" s="3" customFormat="1" ht="15" customHeight="1"/>
    <row r="445" s="3" customFormat="1" ht="15" customHeight="1"/>
    <row r="446" s="3" customFormat="1" ht="15" customHeight="1"/>
    <row r="447" s="3" customFormat="1" ht="15" customHeight="1"/>
    <row r="448" s="3" customFormat="1" ht="15" customHeight="1"/>
    <row r="449" s="3" customFormat="1" ht="15" customHeight="1"/>
    <row r="450" s="3" customFormat="1" ht="15" customHeight="1"/>
    <row r="451" s="3" customFormat="1" ht="15" customHeight="1"/>
    <row r="452" s="3" customFormat="1" ht="15" customHeight="1"/>
    <row r="453" s="3" customFormat="1" ht="15" customHeight="1"/>
    <row r="454" s="3" customFormat="1" ht="15" customHeight="1"/>
    <row r="455" s="3" customFormat="1" ht="15" customHeight="1"/>
    <row r="456" s="3" customFormat="1" ht="15" customHeight="1"/>
    <row r="457" s="3" customFormat="1" ht="15" customHeight="1"/>
    <row r="458" s="3" customFormat="1" ht="15" customHeight="1"/>
    <row r="459" s="3" customFormat="1" ht="15" customHeight="1"/>
    <row r="460" s="3" customFormat="1" ht="15" customHeight="1"/>
    <row r="461" s="3" customFormat="1" ht="15" customHeight="1"/>
    <row r="462" s="3" customFormat="1" ht="15" customHeight="1"/>
    <row r="463" s="3" customFormat="1" ht="15" customHeight="1"/>
    <row r="464" s="3" customFormat="1" ht="15" customHeight="1"/>
    <row r="465" s="3" customFormat="1" ht="15" customHeight="1"/>
    <row r="466" s="3" customFormat="1" ht="15" customHeight="1"/>
    <row r="467" s="3" customFormat="1" ht="15" customHeight="1"/>
    <row r="468" s="3" customFormat="1" ht="15" customHeight="1"/>
    <row r="469" s="3" customFormat="1" ht="15" customHeight="1"/>
    <row r="470" s="3" customFormat="1" ht="15" customHeight="1"/>
    <row r="471" s="3" customFormat="1" ht="15" customHeight="1"/>
    <row r="472" s="3" customFormat="1" ht="15" customHeight="1"/>
    <row r="473" s="3" customFormat="1" ht="15" customHeight="1"/>
    <row r="474" s="3" customFormat="1" ht="15" customHeight="1"/>
    <row r="475" s="3" customFormat="1" ht="15" customHeight="1"/>
    <row r="476" s="3" customFormat="1" ht="15" customHeight="1"/>
    <row r="477" s="3" customFormat="1" ht="15" customHeight="1"/>
    <row r="478" s="3" customFormat="1" ht="15" customHeight="1"/>
    <row r="479" s="3" customFormat="1" ht="15" customHeight="1"/>
    <row r="480" s="3" customFormat="1" ht="15" customHeight="1"/>
    <row r="481" s="3" customFormat="1" ht="15" customHeight="1"/>
    <row r="482" s="3" customFormat="1" ht="15" customHeight="1"/>
    <row r="483" s="3" customFormat="1" ht="15" customHeight="1"/>
    <row r="484" s="3" customFormat="1" ht="15" customHeight="1"/>
    <row r="485" s="3" customFormat="1" ht="15" customHeight="1"/>
    <row r="486" s="3" customFormat="1" ht="15" customHeight="1"/>
    <row r="487" s="3" customFormat="1" ht="15" customHeight="1"/>
    <row r="488" s="3" customFormat="1" ht="15" customHeight="1"/>
    <row r="489" s="3" customFormat="1" ht="15" customHeight="1"/>
    <row r="490" s="3" customFormat="1" ht="15" customHeight="1"/>
    <row r="491" s="3" customFormat="1" ht="15" customHeight="1"/>
    <row r="492" s="3" customFormat="1" ht="15" customHeight="1"/>
    <row r="493" s="3" customFormat="1" ht="15" customHeight="1"/>
    <row r="494" s="3" customFormat="1" ht="15" customHeight="1"/>
    <row r="495" s="3" customFormat="1" ht="15" customHeight="1"/>
    <row r="496" s="3" customFormat="1" ht="15" customHeight="1"/>
    <row r="497" s="3" customFormat="1" ht="15" customHeight="1"/>
    <row r="498" s="3" customFormat="1" ht="15" customHeight="1"/>
    <row r="499" s="3" customFormat="1" ht="15" customHeight="1"/>
    <row r="500" s="3" customFormat="1" ht="15" customHeight="1"/>
    <row r="501" s="3" customFormat="1" ht="15" customHeight="1"/>
    <row r="502" s="3" customFormat="1" ht="15" customHeight="1"/>
    <row r="503" s="3" customFormat="1" ht="15" customHeight="1"/>
    <row r="504" s="3" customFormat="1" ht="15" customHeight="1"/>
    <row r="505" s="3" customFormat="1" ht="15" customHeight="1"/>
    <row r="506" s="3" customFormat="1" ht="15" customHeight="1"/>
    <row r="507" s="3" customFormat="1" ht="15" customHeight="1"/>
    <row r="508" s="3" customFormat="1" ht="15" customHeight="1"/>
    <row r="509" s="3" customFormat="1" ht="15" customHeight="1"/>
    <row r="510" s="3" customFormat="1" ht="15" customHeight="1"/>
    <row r="511" s="3" customFormat="1" ht="15" customHeight="1"/>
    <row r="512" s="3" customFormat="1" ht="15" customHeight="1"/>
    <row r="513" s="3" customFormat="1" ht="15" customHeight="1"/>
    <row r="514" s="3" customFormat="1" ht="15" customHeight="1"/>
    <row r="515" s="3" customFormat="1" ht="15" customHeight="1"/>
    <row r="516" s="3" customFormat="1" ht="15" customHeight="1"/>
    <row r="517" s="3" customFormat="1" ht="15" customHeight="1"/>
    <row r="518" s="3" customFormat="1" ht="15" customHeight="1"/>
    <row r="519" s="3" customFormat="1" ht="15" customHeight="1"/>
    <row r="520" s="3" customFormat="1" ht="15" customHeight="1"/>
    <row r="521" s="3" customFormat="1" ht="15" customHeight="1"/>
    <row r="522" s="3" customFormat="1" ht="15" customHeight="1"/>
    <row r="523" s="3" customFormat="1" ht="15" customHeight="1"/>
    <row r="524" s="3" customFormat="1" ht="15" customHeight="1"/>
    <row r="525" s="3" customFormat="1" ht="15" customHeight="1"/>
    <row r="526" s="3" customFormat="1" ht="15" customHeight="1"/>
    <row r="527" s="3" customFormat="1" ht="15" customHeight="1"/>
    <row r="528" s="3" customFormat="1" ht="15" customHeight="1"/>
    <row r="529" s="3" customFormat="1" ht="15" customHeight="1"/>
    <row r="530" s="3" customFormat="1" ht="15" customHeight="1"/>
    <row r="531" s="3" customFormat="1" ht="15" customHeight="1"/>
    <row r="532" s="3" customFormat="1" ht="15" customHeight="1"/>
    <row r="533" s="3" customFormat="1" ht="15" customHeight="1"/>
    <row r="534" s="3" customFormat="1" ht="15" customHeight="1"/>
    <row r="535" s="3" customFormat="1" ht="15" customHeight="1"/>
    <row r="536" s="3" customFormat="1" ht="15" customHeight="1"/>
    <row r="537" s="3" customFormat="1" ht="15" customHeight="1"/>
    <row r="538" s="3" customFormat="1" ht="15" customHeight="1"/>
    <row r="539" s="3" customFormat="1" ht="15" customHeight="1"/>
    <row r="540" s="3" customFormat="1" ht="15" customHeight="1"/>
    <row r="541" s="3" customFormat="1" ht="15" customHeight="1"/>
    <row r="542" s="3" customFormat="1" ht="15" customHeight="1"/>
    <row r="543" s="3" customFormat="1" ht="15" customHeight="1"/>
    <row r="544" s="3" customFormat="1" ht="15" customHeight="1"/>
    <row r="545" s="3" customFormat="1" ht="15" customHeight="1"/>
    <row r="546" s="3" customFormat="1" ht="15" customHeight="1"/>
    <row r="547" s="3" customFormat="1" ht="15" customHeight="1"/>
    <row r="548" s="3" customFormat="1" ht="15" customHeight="1"/>
    <row r="549" s="3" customFormat="1" ht="15" customHeight="1"/>
    <row r="550" s="3" customFormat="1" ht="15" customHeight="1"/>
    <row r="551" s="3" customFormat="1" ht="15" customHeight="1"/>
    <row r="552" s="3" customFormat="1" ht="15" customHeight="1"/>
    <row r="553" s="3" customFormat="1" ht="15" customHeight="1"/>
    <row r="554" s="3" customFormat="1" ht="15" customHeight="1"/>
    <row r="555" s="3" customFormat="1" ht="15" customHeight="1"/>
    <row r="556" s="3" customFormat="1" ht="15" customHeight="1"/>
    <row r="557" s="3" customFormat="1" ht="15" customHeight="1"/>
    <row r="558" s="3" customFormat="1" ht="15" customHeight="1"/>
    <row r="559" s="3" customFormat="1" ht="15" customHeight="1"/>
    <row r="560" s="3" customFormat="1" ht="15" customHeight="1"/>
    <row r="561" s="3" customFormat="1" ht="15" customHeight="1"/>
    <row r="562" s="3" customFormat="1" ht="15" customHeight="1"/>
    <row r="563" s="3" customFormat="1" ht="15" customHeight="1"/>
    <row r="564" s="3" customFormat="1" ht="15" customHeight="1"/>
    <row r="565" s="3" customFormat="1" ht="15" customHeight="1"/>
    <row r="566" s="3" customFormat="1" ht="15" customHeight="1"/>
    <row r="567" s="3" customFormat="1" ht="15" customHeight="1"/>
    <row r="568" s="3" customFormat="1" ht="15" customHeight="1"/>
    <row r="569" s="3" customFormat="1" ht="15" customHeight="1"/>
    <row r="570" s="3" customFormat="1" ht="15" customHeight="1"/>
    <row r="571" s="3" customFormat="1" ht="15" customHeight="1"/>
    <row r="572" s="3" customFormat="1" ht="15" customHeight="1"/>
    <row r="573" s="3" customFormat="1" ht="15" customHeight="1"/>
    <row r="574" s="3" customFormat="1" ht="15" customHeight="1"/>
    <row r="575" s="3" customFormat="1" ht="15" customHeight="1"/>
    <row r="576" s="3" customFormat="1" ht="15" customHeight="1"/>
    <row r="577" s="3" customFormat="1" ht="15" customHeight="1"/>
    <row r="578" s="3" customFormat="1" ht="15" customHeight="1"/>
    <row r="579" s="3" customFormat="1" ht="15" customHeight="1"/>
    <row r="580" s="3" customFormat="1" ht="15" customHeight="1"/>
    <row r="581" s="3" customFormat="1" ht="15" customHeight="1"/>
    <row r="582" s="3" customFormat="1" ht="15" customHeight="1"/>
    <row r="583" s="3" customFormat="1" ht="15" customHeight="1"/>
    <row r="584" s="3" customFormat="1" ht="15" customHeight="1"/>
    <row r="585" s="3" customFormat="1" ht="15" customHeight="1"/>
    <row r="586" s="3" customFormat="1" ht="15" customHeight="1"/>
    <row r="587" s="3" customFormat="1" ht="15" customHeight="1"/>
    <row r="588" s="3" customFormat="1" ht="15" customHeight="1"/>
    <row r="589" s="3" customFormat="1" ht="15" customHeight="1"/>
    <row r="590" s="3" customFormat="1" ht="15" customHeight="1"/>
    <row r="591" s="3" customFormat="1" ht="15" customHeight="1"/>
    <row r="592" s="3" customFormat="1" ht="15" customHeight="1"/>
    <row r="593" s="3" customFormat="1" ht="15" customHeight="1"/>
    <row r="594" s="3" customFormat="1" ht="15" customHeight="1"/>
    <row r="595" s="3" customFormat="1" ht="15" customHeight="1"/>
    <row r="596" s="3" customFormat="1" ht="15" customHeight="1"/>
    <row r="597" s="3" customFormat="1" ht="15" customHeight="1"/>
    <row r="598" s="3" customFormat="1" ht="15" customHeight="1"/>
    <row r="599" s="3" customFormat="1" ht="15" customHeight="1"/>
    <row r="600" s="3" customFormat="1" ht="15" customHeight="1"/>
    <row r="601" s="3" customFormat="1" ht="15" customHeight="1"/>
    <row r="602" s="3" customFormat="1" ht="15" customHeight="1"/>
    <row r="603" s="3" customFormat="1" ht="15" customHeight="1"/>
    <row r="604" s="3" customFormat="1" ht="15" customHeight="1"/>
    <row r="605" s="3" customFormat="1" ht="15" customHeight="1"/>
    <row r="606" s="3" customFormat="1" ht="15" customHeight="1"/>
    <row r="607" s="3" customFormat="1" ht="15" customHeight="1"/>
    <row r="608" s="3" customFormat="1" ht="15" customHeight="1"/>
    <row r="609" s="3" customFormat="1" ht="15" customHeight="1"/>
    <row r="610" s="3" customFormat="1" ht="15" customHeight="1"/>
    <row r="611" s="3" customFormat="1" ht="15" customHeight="1"/>
    <row r="612" s="3" customFormat="1" ht="15" customHeight="1"/>
    <row r="613" s="3" customFormat="1" ht="15" customHeight="1"/>
    <row r="614" s="3" customFormat="1" ht="15" customHeight="1"/>
    <row r="615" s="3" customFormat="1" ht="15" customHeight="1"/>
    <row r="616" s="3" customFormat="1" ht="15" customHeight="1"/>
    <row r="617" s="3" customFormat="1" ht="15" customHeight="1"/>
    <row r="618" s="3" customFormat="1" ht="15" customHeight="1"/>
    <row r="619" s="3" customFormat="1" ht="15" customHeight="1"/>
    <row r="620" s="3" customFormat="1" ht="15" customHeight="1"/>
    <row r="621" s="3" customFormat="1" ht="15" customHeight="1"/>
    <row r="622" s="3" customFormat="1" ht="15" customHeight="1"/>
    <row r="623" s="3" customFormat="1" ht="15" customHeight="1"/>
    <row r="624" s="3" customFormat="1" ht="15" customHeight="1"/>
    <row r="625" s="3" customFormat="1" ht="15" customHeight="1"/>
    <row r="626" s="3" customFormat="1" ht="15" customHeight="1"/>
    <row r="627" s="3" customFormat="1" ht="15" customHeight="1"/>
    <row r="628" s="3" customFormat="1" ht="15" customHeight="1"/>
    <row r="629" s="3" customFormat="1" ht="15" customHeight="1"/>
    <row r="630" s="3" customFormat="1" ht="15" customHeight="1"/>
    <row r="631" s="3" customFormat="1" ht="15" customHeight="1"/>
    <row r="632" s="3" customFormat="1" ht="15" customHeight="1"/>
    <row r="633" s="3" customFormat="1" ht="15" customHeight="1"/>
    <row r="634" s="3" customFormat="1" ht="15" customHeight="1"/>
    <row r="635" s="3" customFormat="1" ht="15" customHeight="1"/>
    <row r="636" s="3" customFormat="1" ht="15" customHeight="1"/>
    <row r="637" s="3" customFormat="1" ht="15" customHeight="1"/>
    <row r="638" s="3" customFormat="1" ht="15" customHeight="1"/>
    <row r="639" s="3" customFormat="1" ht="15" customHeight="1"/>
    <row r="640" s="3" customFormat="1" ht="15" customHeight="1"/>
    <row r="641" s="3" customFormat="1" ht="15" customHeight="1"/>
    <row r="642" s="3" customFormat="1" ht="15" customHeight="1"/>
    <row r="643" s="3" customFormat="1" ht="15" customHeight="1"/>
    <row r="644" s="3" customFormat="1" ht="15" customHeight="1"/>
    <row r="645" s="3" customFormat="1" ht="15" customHeight="1"/>
    <row r="646" s="3" customFormat="1" ht="15" customHeight="1"/>
    <row r="647" s="3" customFormat="1" ht="15" customHeight="1"/>
    <row r="648" s="3" customFormat="1" ht="15" customHeight="1"/>
    <row r="649" s="3" customFormat="1" ht="15" customHeight="1"/>
    <row r="650" s="3" customFormat="1" ht="15" customHeight="1"/>
    <row r="651" s="3" customFormat="1" ht="15" customHeight="1"/>
    <row r="652" s="3" customFormat="1" ht="15" customHeight="1"/>
    <row r="653" s="3" customFormat="1" ht="15" customHeight="1"/>
    <row r="654" s="3" customFormat="1" ht="15" customHeight="1"/>
    <row r="655" s="3" customFormat="1" ht="15" customHeight="1"/>
    <row r="656" s="3" customFormat="1" ht="15" customHeight="1"/>
    <row r="657" s="3" customFormat="1" ht="15" customHeight="1"/>
    <row r="658" s="3" customFormat="1" ht="15" customHeight="1"/>
    <row r="659" s="3" customFormat="1" ht="15" customHeight="1"/>
    <row r="660" s="3" customFormat="1" ht="15" customHeight="1"/>
    <row r="661" s="3" customFormat="1" ht="15" customHeight="1"/>
    <row r="662" s="3" customFormat="1" ht="15" customHeight="1"/>
    <row r="663" s="3" customFormat="1" ht="15" customHeight="1"/>
    <row r="664" s="3" customFormat="1" ht="15" customHeight="1"/>
    <row r="665" s="3" customFormat="1" ht="15" customHeight="1"/>
    <row r="666" s="3" customFormat="1" ht="15" customHeight="1"/>
    <row r="667" s="3" customFormat="1" ht="15" customHeight="1"/>
    <row r="668" s="3" customFormat="1" ht="15" customHeight="1"/>
    <row r="669" s="3" customFormat="1" ht="15" customHeight="1"/>
    <row r="670" s="3" customFormat="1" ht="15" customHeight="1"/>
    <row r="671" s="3" customFormat="1" ht="15" customHeight="1"/>
    <row r="672" s="3" customFormat="1" ht="15" customHeight="1"/>
    <row r="673" s="3" customFormat="1" ht="15" customHeight="1"/>
    <row r="674" s="3" customFormat="1" ht="15" customHeight="1"/>
    <row r="675" s="3" customFormat="1" ht="15" customHeight="1"/>
    <row r="676" s="3" customFormat="1" ht="15" customHeight="1"/>
    <row r="677" s="3" customFormat="1" ht="15" customHeight="1"/>
    <row r="678" s="3" customFormat="1" ht="15" customHeight="1"/>
    <row r="679" s="3" customFormat="1" ht="15" customHeight="1"/>
    <row r="680" s="3" customFormat="1" ht="15" customHeight="1"/>
    <row r="681" s="3" customFormat="1" ht="15" customHeight="1"/>
    <row r="682" s="3" customFormat="1" ht="15" customHeight="1"/>
    <row r="683" s="3" customFormat="1" ht="15" customHeight="1"/>
    <row r="684" s="3" customFormat="1" ht="15" customHeight="1"/>
    <row r="685" s="3" customFormat="1" ht="15" customHeight="1"/>
    <row r="686" s="3" customFormat="1" ht="15" customHeight="1"/>
    <row r="687" s="3" customFormat="1" ht="15" customHeight="1"/>
    <row r="688" s="3" customFormat="1" ht="15" customHeight="1"/>
    <row r="689" s="3" customFormat="1" ht="15" customHeight="1"/>
    <row r="690" s="3" customFormat="1" ht="15" customHeight="1"/>
    <row r="691" s="3" customFormat="1" ht="15" customHeight="1"/>
    <row r="692" s="3" customFormat="1" ht="15" customHeight="1"/>
    <row r="693" s="3" customFormat="1" ht="15" customHeight="1"/>
    <row r="694" s="3" customFormat="1" ht="15" customHeight="1"/>
    <row r="695" s="3" customFormat="1" ht="15" customHeight="1"/>
    <row r="696" s="3" customFormat="1" ht="15" customHeight="1"/>
    <row r="697" s="3" customFormat="1" ht="15" customHeight="1"/>
    <row r="698" s="3" customFormat="1" ht="15" customHeight="1"/>
    <row r="699" s="3" customFormat="1" ht="15" customHeight="1"/>
    <row r="700" s="3" customFormat="1" ht="15" customHeight="1"/>
    <row r="701" s="3" customFormat="1" ht="15" customHeight="1"/>
    <row r="702" s="3" customFormat="1" ht="15" customHeight="1"/>
    <row r="703" s="3" customFormat="1" ht="15" customHeight="1"/>
    <row r="704" s="3" customFormat="1" ht="15" customHeight="1"/>
    <row r="705" s="3" customFormat="1" ht="15" customHeight="1"/>
    <row r="706" s="3" customFormat="1" ht="15" customHeight="1"/>
    <row r="707" s="3" customFormat="1" ht="15" customHeight="1"/>
    <row r="708" s="3" customFormat="1" ht="15" customHeight="1"/>
    <row r="709" s="3" customFormat="1" ht="15" customHeight="1"/>
    <row r="710" s="3" customFormat="1" ht="15" customHeight="1"/>
    <row r="711" s="3" customFormat="1" ht="15" customHeight="1"/>
    <row r="712" s="3" customFormat="1" ht="15" customHeight="1"/>
    <row r="713" s="3" customFormat="1" ht="15" customHeight="1"/>
    <row r="714" s="3" customFormat="1" ht="15" customHeight="1"/>
    <row r="715" s="3" customFormat="1" ht="15" customHeight="1"/>
    <row r="716" s="3" customFormat="1" ht="15" customHeight="1"/>
    <row r="717" s="3" customFormat="1" ht="15" customHeight="1"/>
    <row r="718" s="3" customFormat="1" ht="15" customHeight="1"/>
    <row r="719" s="3" customFormat="1" ht="15" customHeight="1"/>
    <row r="720" s="3" customFormat="1" ht="15" customHeight="1"/>
    <row r="721" s="3" customFormat="1" ht="15" customHeight="1"/>
    <row r="722" s="3" customFormat="1" ht="15" customHeight="1"/>
    <row r="723" s="3" customFormat="1" ht="15" customHeight="1"/>
    <row r="724" s="3" customFormat="1" ht="15" customHeight="1"/>
    <row r="725" s="3" customFormat="1" ht="15" customHeight="1"/>
    <row r="726" s="3" customFormat="1" ht="15" customHeight="1"/>
    <row r="727" s="3" customFormat="1" ht="15" customHeight="1"/>
    <row r="728" s="3" customFormat="1" ht="15" customHeight="1"/>
    <row r="729" s="3" customFormat="1" ht="15" customHeight="1"/>
    <row r="730" s="3" customFormat="1" ht="15" customHeight="1"/>
    <row r="731" s="3" customFormat="1" ht="15" customHeight="1"/>
    <row r="732" s="3" customFormat="1" ht="15" customHeight="1"/>
    <row r="733" s="3" customFormat="1" ht="15" customHeight="1"/>
    <row r="734" s="3" customFormat="1" ht="15" customHeight="1"/>
    <row r="735" s="3" customFormat="1" ht="15" customHeight="1"/>
    <row r="736" s="3" customFormat="1" ht="15" customHeight="1"/>
    <row r="737" s="3" customFormat="1" ht="15" customHeight="1"/>
    <row r="738" s="3" customFormat="1" ht="15" customHeight="1"/>
    <row r="739" s="3" customFormat="1" ht="15" customHeight="1"/>
    <row r="740" s="3" customFormat="1" ht="15" customHeight="1"/>
    <row r="741" s="3" customFormat="1" ht="15" customHeight="1"/>
    <row r="742" s="3" customFormat="1" ht="15" customHeight="1"/>
    <row r="743" s="3" customFormat="1" ht="15" customHeight="1"/>
    <row r="744" s="3" customFormat="1" ht="15" customHeight="1"/>
    <row r="745" s="3" customFormat="1" ht="15" customHeight="1"/>
    <row r="746" s="3" customFormat="1" ht="15" customHeight="1"/>
    <row r="747" s="3" customFormat="1" ht="15" customHeight="1"/>
    <row r="748" s="3" customFormat="1" ht="15" customHeight="1"/>
    <row r="749" s="3" customFormat="1" ht="15" customHeight="1"/>
    <row r="750" s="3" customFormat="1" ht="15" customHeight="1"/>
    <row r="751" s="3" customFormat="1" ht="15" customHeight="1"/>
    <row r="752" s="3" customFormat="1" ht="15" customHeight="1"/>
    <row r="753" s="3" customFormat="1" ht="15" customHeight="1"/>
    <row r="754" s="3" customFormat="1" ht="15" customHeight="1"/>
    <row r="755" s="3" customFormat="1" ht="15" customHeight="1"/>
    <row r="756" s="3" customFormat="1" ht="15" customHeight="1"/>
    <row r="757" s="3" customFormat="1" ht="15" customHeight="1"/>
    <row r="758" s="3" customFormat="1" ht="15" customHeight="1"/>
    <row r="759" s="3" customFormat="1" ht="15" customHeight="1"/>
    <row r="760" s="3" customFormat="1" ht="15" customHeight="1"/>
    <row r="761" s="3" customFormat="1" ht="15" customHeight="1"/>
    <row r="762" s="3" customFormat="1" ht="15" customHeight="1"/>
    <row r="763" s="3" customFormat="1" ht="15" customHeight="1"/>
    <row r="764" s="3" customFormat="1" ht="15" customHeight="1"/>
    <row r="765" s="3" customFormat="1" ht="15" customHeight="1"/>
    <row r="766" s="3" customFormat="1" ht="15" customHeight="1"/>
    <row r="767" s="3" customFormat="1" ht="15" customHeight="1"/>
    <row r="768" s="3" customFormat="1" ht="15" customHeight="1"/>
    <row r="769" s="3" customFormat="1" ht="15" customHeight="1"/>
    <row r="770" s="3" customFormat="1" ht="15" customHeight="1"/>
    <row r="771" s="3" customFormat="1" ht="15" customHeight="1"/>
    <row r="772" s="3" customFormat="1" ht="15" customHeight="1"/>
    <row r="773" s="3" customFormat="1" ht="15" customHeight="1"/>
    <row r="774" s="3" customFormat="1" ht="15" customHeight="1"/>
    <row r="775" s="3" customFormat="1" ht="15" customHeight="1"/>
    <row r="776" s="3" customFormat="1" ht="15" customHeight="1"/>
    <row r="777" s="3" customFormat="1" ht="15" customHeight="1"/>
    <row r="778" s="3" customFormat="1" ht="15" customHeight="1"/>
    <row r="779" s="3" customFormat="1" ht="15" customHeight="1"/>
    <row r="780" s="3" customFormat="1" ht="15" customHeight="1"/>
    <row r="781" s="3" customFormat="1" ht="15" customHeight="1"/>
    <row r="782" s="3" customFormat="1" ht="15" customHeight="1"/>
    <row r="783" s="3" customFormat="1" ht="15" customHeight="1"/>
    <row r="784" s="3" customFormat="1" ht="15" customHeight="1"/>
    <row r="785" s="3" customFormat="1" ht="15" customHeight="1"/>
    <row r="786" s="3" customFormat="1" ht="15" customHeight="1"/>
    <row r="787" s="3" customFormat="1" ht="15" customHeight="1"/>
    <row r="788" s="3" customFormat="1" ht="15" customHeight="1"/>
    <row r="789" s="3" customFormat="1" ht="15" customHeight="1"/>
    <row r="790" s="3" customFormat="1" ht="15" customHeight="1"/>
    <row r="791" s="3" customFormat="1" ht="15" customHeight="1"/>
    <row r="792" s="3" customFormat="1" ht="15" customHeight="1"/>
    <row r="793" s="3" customFormat="1" ht="15" customHeight="1"/>
    <row r="794" s="3" customFormat="1" ht="15" customHeight="1"/>
    <row r="795" s="3" customFormat="1" ht="15" customHeight="1"/>
    <row r="796" s="3" customFormat="1" ht="15" customHeight="1"/>
    <row r="797" s="3" customFormat="1" ht="15" customHeight="1"/>
    <row r="798" s="3" customFormat="1" ht="15" customHeight="1"/>
    <row r="799" s="3" customFormat="1" ht="15" customHeight="1"/>
    <row r="800" s="3" customFormat="1" ht="15" customHeight="1"/>
    <row r="801" s="3" customFormat="1" ht="15" customHeight="1"/>
    <row r="802" s="3" customFormat="1" ht="15" customHeight="1"/>
    <row r="803" s="3" customFormat="1" ht="15" customHeight="1"/>
    <row r="804" s="3" customFormat="1" ht="15" customHeight="1"/>
    <row r="805" s="3" customFormat="1" ht="15" customHeight="1"/>
    <row r="806" s="3" customFormat="1" ht="15" customHeight="1"/>
    <row r="807" s="3" customFormat="1" ht="15" customHeight="1"/>
    <row r="808" s="3" customFormat="1" ht="15" customHeight="1"/>
    <row r="809" s="3" customFormat="1" ht="15" customHeight="1"/>
    <row r="810" s="3" customFormat="1" ht="15" customHeight="1"/>
    <row r="811" s="3" customFormat="1" ht="15" customHeight="1"/>
    <row r="812" s="3" customFormat="1" ht="15" customHeight="1"/>
    <row r="813" s="3" customFormat="1" ht="15" customHeight="1"/>
    <row r="814" s="3" customFormat="1" ht="15" customHeight="1"/>
    <row r="815" s="3" customFormat="1" ht="15" customHeight="1"/>
    <row r="816" s="3" customFormat="1" ht="15" customHeight="1"/>
    <row r="817" s="3" customFormat="1" ht="15" customHeight="1"/>
    <row r="818" s="3" customFormat="1" ht="15" customHeight="1"/>
    <row r="819" s="3" customFormat="1" ht="15" customHeight="1"/>
    <row r="820" s="3" customFormat="1" ht="15" customHeight="1"/>
    <row r="821" s="3" customFormat="1" ht="15" customHeight="1"/>
    <row r="822" s="3" customFormat="1" ht="15" customHeight="1"/>
    <row r="823" s="3" customFormat="1" ht="15" customHeight="1"/>
    <row r="824" s="3" customFormat="1" ht="15" customHeight="1"/>
    <row r="825" s="3" customFormat="1" ht="15" customHeight="1"/>
    <row r="826" s="3" customFormat="1" ht="15" customHeight="1"/>
    <row r="827" s="3" customFormat="1" ht="15" customHeight="1"/>
    <row r="828" s="3" customFormat="1" ht="15" customHeight="1"/>
    <row r="829" s="3" customFormat="1" ht="15" customHeight="1"/>
    <row r="830" s="3" customFormat="1" ht="15" customHeight="1"/>
    <row r="831" s="3" customFormat="1" ht="15" customHeight="1"/>
    <row r="832" s="3" customFormat="1" ht="15" customHeight="1"/>
    <row r="833" s="3" customFormat="1" ht="15" customHeight="1"/>
    <row r="834" s="3" customFormat="1" ht="15" customHeight="1"/>
    <row r="835" s="3" customFormat="1" ht="15" customHeight="1"/>
    <row r="836" s="3" customFormat="1" ht="15" customHeight="1"/>
    <row r="837" s="3" customFormat="1" ht="15" customHeight="1"/>
    <row r="838" s="3" customFormat="1" ht="15" customHeight="1"/>
    <row r="839" s="3" customFormat="1" ht="15" customHeight="1"/>
    <row r="840" s="3" customFormat="1" ht="15" customHeight="1"/>
    <row r="841" s="3" customFormat="1" ht="15" customHeight="1"/>
    <row r="842" s="3" customFormat="1" ht="15" customHeight="1"/>
    <row r="843" s="3" customFormat="1" ht="15" customHeight="1"/>
    <row r="844" s="3" customFormat="1" ht="15" customHeight="1"/>
    <row r="845" s="3" customFormat="1" ht="15" customHeight="1"/>
    <row r="846" s="3" customFormat="1" ht="15" customHeight="1"/>
    <row r="847" s="3" customFormat="1" ht="15" customHeight="1"/>
    <row r="848" s="3" customFormat="1" ht="15" customHeight="1"/>
    <row r="849" s="3" customFormat="1" ht="15" customHeight="1"/>
    <row r="850" s="3" customFormat="1" ht="15" customHeight="1"/>
    <row r="851" s="3" customFormat="1" ht="15" customHeight="1"/>
    <row r="852" s="3" customFormat="1" ht="15" customHeight="1"/>
    <row r="853" s="3" customFormat="1" ht="15" customHeight="1"/>
    <row r="854" s="3" customFormat="1" ht="15" customHeight="1"/>
    <row r="855" s="3" customFormat="1" ht="15" customHeight="1"/>
    <row r="856" s="3" customFormat="1" ht="15" customHeight="1"/>
    <row r="857" s="3" customFormat="1" ht="15" customHeight="1"/>
    <row r="858" s="3" customFormat="1" ht="15" customHeight="1"/>
    <row r="859" s="3" customFormat="1" ht="15" customHeight="1"/>
    <row r="860" s="3" customFormat="1" ht="15" customHeight="1"/>
    <row r="861" s="3" customFormat="1" ht="15" customHeight="1"/>
    <row r="862" s="3" customFormat="1" ht="15" customHeight="1"/>
    <row r="863" s="3" customFormat="1" ht="15" customHeight="1"/>
    <row r="864" s="3" customFormat="1" ht="15" customHeight="1"/>
    <row r="865" s="3" customFormat="1" ht="15" customHeight="1"/>
    <row r="866" s="3" customFormat="1" ht="15" customHeight="1"/>
    <row r="867" s="3" customFormat="1" ht="15" customHeight="1"/>
    <row r="868" s="3" customFormat="1" ht="15" customHeight="1"/>
    <row r="869" s="3" customFormat="1" ht="15" customHeight="1"/>
    <row r="870" s="3" customFormat="1" ht="15" customHeight="1"/>
    <row r="871" s="3" customFormat="1" ht="15" customHeight="1"/>
    <row r="872" s="3" customFormat="1" ht="15" customHeight="1"/>
    <row r="873" s="3" customFormat="1" ht="15" customHeight="1"/>
    <row r="874" s="3" customFormat="1" ht="15" customHeight="1"/>
    <row r="875" s="3" customFormat="1" ht="15" customHeight="1"/>
    <row r="876" s="3" customFormat="1" ht="15" customHeight="1"/>
    <row r="877" s="3" customFormat="1" ht="15" customHeight="1"/>
    <row r="878" s="3" customFormat="1" ht="15" customHeight="1"/>
    <row r="879" s="3" customFormat="1" ht="15" customHeight="1"/>
    <row r="880" s="3" customFormat="1" ht="15" customHeight="1"/>
    <row r="881" s="3" customFormat="1" ht="15" customHeight="1"/>
    <row r="882" s="3" customFormat="1" ht="15" customHeight="1"/>
    <row r="883" s="3" customFormat="1" ht="15" customHeight="1"/>
    <row r="884" s="3" customFormat="1" ht="15" customHeight="1"/>
    <row r="885" s="3" customFormat="1" ht="15" customHeight="1"/>
    <row r="886" s="3" customFormat="1" ht="15" customHeight="1"/>
    <row r="887" s="3" customFormat="1" ht="15" customHeight="1"/>
    <row r="888" s="3" customFormat="1" ht="15" customHeight="1"/>
    <row r="889" s="3" customFormat="1" ht="15" customHeight="1"/>
    <row r="890" s="3" customFormat="1" ht="15" customHeight="1"/>
    <row r="891" s="3" customFormat="1" ht="15" customHeight="1"/>
    <row r="892" s="3" customFormat="1" ht="15" customHeight="1"/>
    <row r="893" s="3" customFormat="1" ht="15" customHeight="1"/>
    <row r="894" s="3" customFormat="1" ht="15" customHeight="1"/>
    <row r="895" s="3" customFormat="1" ht="15" customHeight="1"/>
    <row r="896" s="3" customFormat="1" ht="15" customHeight="1"/>
    <row r="897" s="3" customFormat="1" ht="15" customHeight="1"/>
    <row r="898" s="3" customFormat="1" ht="15" customHeight="1"/>
    <row r="899" s="3" customFormat="1" ht="15" customHeight="1"/>
    <row r="900" s="3" customFormat="1" ht="15" customHeight="1"/>
    <row r="901" s="3" customFormat="1" ht="15" customHeight="1"/>
    <row r="902" s="3" customFormat="1" ht="15" customHeight="1"/>
    <row r="903" s="3" customFormat="1" ht="15" customHeight="1"/>
    <row r="904" s="3" customFormat="1" ht="15" customHeight="1"/>
    <row r="905" s="3" customFormat="1" ht="15" customHeight="1"/>
    <row r="906" s="3" customFormat="1" ht="15" customHeight="1"/>
    <row r="907" s="3" customFormat="1" ht="15" customHeight="1"/>
    <row r="908" s="3" customFormat="1" ht="15" customHeight="1"/>
    <row r="909" s="3" customFormat="1" ht="15" customHeight="1"/>
    <row r="910" s="3" customFormat="1" ht="15" customHeight="1"/>
    <row r="911" s="3" customFormat="1" ht="15" customHeight="1"/>
    <row r="912" s="3" customFormat="1" ht="15" customHeight="1"/>
    <row r="913" s="3" customFormat="1" ht="15" customHeight="1"/>
    <row r="914" s="3" customFormat="1" ht="15" customHeight="1"/>
    <row r="915" s="3" customFormat="1" ht="15" customHeight="1"/>
    <row r="916" s="3" customFormat="1" ht="15" customHeight="1"/>
    <row r="917" s="3" customFormat="1" ht="15" customHeight="1"/>
    <row r="918" s="3" customFormat="1" ht="15" customHeight="1"/>
    <row r="919" s="3" customFormat="1" ht="15" customHeight="1"/>
    <row r="920" s="3" customFormat="1" ht="15" customHeight="1"/>
    <row r="921" s="3" customFormat="1" ht="15" customHeight="1"/>
    <row r="922" s="3" customFormat="1" ht="15" customHeight="1"/>
    <row r="923" s="3" customFormat="1" ht="15" customHeight="1"/>
    <row r="924" s="3" customFormat="1" ht="15" customHeight="1"/>
    <row r="925" s="3" customFormat="1" ht="15" customHeight="1"/>
    <row r="926" s="3" customFormat="1" ht="15" customHeight="1"/>
    <row r="927" s="3" customFormat="1" ht="15" customHeight="1"/>
    <row r="928" s="3" customFormat="1" ht="15" customHeight="1"/>
    <row r="929" s="3" customFormat="1" ht="15" customHeight="1"/>
    <row r="930" s="3" customFormat="1" ht="15" customHeight="1"/>
    <row r="931" s="3" customFormat="1" ht="15" customHeight="1"/>
    <row r="932" s="3" customFormat="1" ht="15" customHeight="1"/>
    <row r="933" s="3" customFormat="1" ht="15" customHeight="1"/>
    <row r="934" s="3" customFormat="1" ht="15" customHeight="1"/>
    <row r="935" s="3" customFormat="1" ht="15" customHeight="1"/>
    <row r="936" s="3" customFormat="1" ht="15" customHeight="1"/>
    <row r="937" s="3" customFormat="1" ht="15" customHeight="1"/>
    <row r="938" s="3" customFormat="1" ht="15" customHeight="1"/>
    <row r="939" s="3" customFormat="1" ht="15" customHeight="1"/>
    <row r="940" s="3" customFormat="1" ht="15" customHeight="1"/>
    <row r="941" s="3" customFormat="1" ht="15" customHeight="1"/>
    <row r="942" s="3" customFormat="1" ht="15" customHeight="1"/>
    <row r="943" s="3" customFormat="1" ht="15" customHeight="1"/>
    <row r="944" s="3" customFormat="1" ht="15" customHeight="1"/>
    <row r="945" s="3" customFormat="1" ht="15" customHeight="1"/>
    <row r="946" s="3" customFormat="1" ht="15" customHeight="1"/>
    <row r="947" s="3" customFormat="1" ht="15" customHeight="1"/>
    <row r="948" s="3" customFormat="1" ht="15" customHeight="1"/>
    <row r="949" s="3" customFormat="1" ht="15" customHeight="1"/>
    <row r="950" s="3" customFormat="1" ht="15" customHeight="1"/>
    <row r="951" s="3" customFormat="1" ht="15" customHeight="1"/>
    <row r="952" s="3" customFormat="1" ht="15" customHeight="1"/>
    <row r="953" s="3" customFormat="1" ht="15" customHeight="1"/>
    <row r="954" s="3" customFormat="1" ht="15" customHeight="1"/>
    <row r="955" s="3" customFormat="1" ht="15" customHeight="1"/>
    <row r="956" s="3" customFormat="1" ht="15" customHeight="1"/>
    <row r="957" s="3" customFormat="1" ht="15" customHeight="1"/>
    <row r="958" s="3" customFormat="1" ht="15" customHeight="1"/>
    <row r="959" s="3" customFormat="1" ht="15" customHeight="1"/>
    <row r="960" s="3" customFormat="1" ht="15" customHeight="1"/>
    <row r="961" s="3" customFormat="1" ht="15" customHeight="1"/>
    <row r="962" s="3" customFormat="1" ht="15" customHeight="1"/>
    <row r="963" s="3" customFormat="1" ht="15" customHeight="1"/>
    <row r="964" s="3" customFormat="1" ht="15" customHeight="1"/>
    <row r="965" s="3" customFormat="1" ht="15" customHeight="1"/>
    <row r="966" s="3" customFormat="1" ht="15" customHeight="1"/>
    <row r="967" s="3" customFormat="1" ht="15" customHeight="1"/>
    <row r="968" s="3" customFormat="1" ht="15" customHeight="1"/>
    <row r="969" s="3" customFormat="1" ht="15" customHeight="1"/>
    <row r="970" s="3" customFormat="1" ht="15" customHeight="1"/>
    <row r="971" s="3" customFormat="1" ht="15" customHeight="1"/>
    <row r="972" s="3" customFormat="1" ht="15" customHeight="1"/>
    <row r="973" s="3" customFormat="1" ht="15" customHeight="1"/>
    <row r="974" s="3" customFormat="1" ht="15" customHeight="1"/>
    <row r="975" s="3" customFormat="1" ht="15" customHeight="1"/>
    <row r="976" s="3" customFormat="1" ht="15" customHeight="1"/>
    <row r="977" s="3" customFormat="1" ht="15" customHeight="1"/>
    <row r="978" s="3" customFormat="1" ht="15" customHeight="1"/>
    <row r="979" s="3" customFormat="1" ht="15" customHeight="1"/>
    <row r="980" s="3" customFormat="1" ht="15" customHeight="1"/>
    <row r="981" s="3" customFormat="1" ht="15" customHeight="1"/>
    <row r="982" s="3" customFormat="1" ht="15" customHeight="1"/>
    <row r="983" s="3" customFormat="1" ht="15" customHeight="1"/>
    <row r="984" s="3" customFormat="1" ht="15" customHeight="1"/>
    <row r="985" s="3" customFormat="1" ht="15" customHeight="1"/>
    <row r="986" s="3" customFormat="1" ht="15" customHeight="1"/>
    <row r="987" s="3" customFormat="1" ht="15" customHeight="1"/>
    <row r="988" s="3" customFormat="1" ht="15" customHeight="1"/>
    <row r="989" s="3" customFormat="1" ht="15" customHeight="1"/>
    <row r="990" s="3" customFormat="1" ht="15" customHeight="1"/>
    <row r="991" s="3" customFormat="1" ht="15" customHeight="1"/>
    <row r="992" s="3" customFormat="1" ht="15" customHeight="1"/>
    <row r="993" s="3" customFormat="1" ht="15" customHeight="1"/>
    <row r="994" s="3" customFormat="1" ht="15" customHeight="1"/>
    <row r="995" s="3" customFormat="1" ht="15" customHeight="1"/>
    <row r="996" s="3" customFormat="1" ht="15" customHeight="1"/>
    <row r="997" s="3" customFormat="1" ht="15" customHeight="1"/>
    <row r="998" s="3" customFormat="1" ht="15" customHeight="1"/>
    <row r="999" s="3" customFormat="1" ht="15" customHeight="1"/>
    <row r="1000" s="3" customFormat="1" ht="15" customHeight="1"/>
    <row r="1001" s="3" customFormat="1" ht="15" customHeight="1"/>
    <row r="1002" s="3" customFormat="1" ht="15" customHeight="1"/>
    <row r="1003" s="3" customFormat="1" ht="15" customHeight="1"/>
    <row r="1004" s="3" customFormat="1" ht="15" customHeight="1"/>
    <row r="1005" s="3" customFormat="1" ht="15" customHeight="1"/>
    <row r="1006" s="3" customFormat="1" ht="15" customHeight="1"/>
    <row r="1007" s="3" customFormat="1" ht="15" customHeight="1"/>
    <row r="1008" s="3" customFormat="1" ht="15" customHeight="1"/>
    <row r="1009" s="3" customFormat="1" ht="15" customHeight="1"/>
    <row r="1010" s="3" customFormat="1" ht="15" customHeight="1"/>
    <row r="1011" s="3" customFormat="1" ht="15" customHeight="1"/>
    <row r="1012" s="3" customFormat="1" ht="15" customHeight="1"/>
    <row r="1013" s="3" customFormat="1" ht="15" customHeight="1"/>
    <row r="1014" s="3" customFormat="1" ht="15" customHeight="1"/>
    <row r="1015" s="3" customFormat="1" ht="15" customHeight="1"/>
    <row r="1016" s="3" customFormat="1" ht="15" customHeight="1"/>
    <row r="1017" s="3" customFormat="1" ht="15" customHeight="1"/>
    <row r="1018" s="3" customFormat="1" ht="15" customHeight="1"/>
    <row r="1019" s="3" customFormat="1" ht="15" customHeight="1"/>
    <row r="1020" s="3" customFormat="1" ht="15" customHeight="1"/>
    <row r="1021" s="3" customFormat="1" ht="15" customHeight="1"/>
    <row r="1022" s="3" customFormat="1" ht="15" customHeight="1"/>
    <row r="1023" s="3" customFormat="1" ht="15" customHeight="1"/>
    <row r="1024" s="3" customFormat="1" ht="15" customHeight="1"/>
    <row r="1025" s="3" customFormat="1" ht="15" customHeight="1"/>
    <row r="1026" s="3" customFormat="1" ht="15" customHeight="1"/>
    <row r="1027" s="3" customFormat="1" ht="15" customHeight="1"/>
    <row r="1028" s="3" customFormat="1" ht="15" customHeight="1"/>
    <row r="1029" s="3" customFormat="1" ht="15" customHeight="1"/>
    <row r="1030" s="3" customFormat="1" ht="15" customHeight="1"/>
    <row r="1031" s="3" customFormat="1" ht="15" customHeight="1"/>
    <row r="1032" s="3" customFormat="1" ht="15" customHeight="1"/>
    <row r="1033" s="3" customFormat="1" ht="15" customHeight="1"/>
    <row r="1034" s="3" customFormat="1" ht="15" customHeight="1"/>
    <row r="1035" s="3" customFormat="1" ht="15" customHeight="1"/>
    <row r="1036" s="3" customFormat="1" ht="15" customHeight="1"/>
    <row r="1037" s="3" customFormat="1" ht="15" customHeight="1"/>
    <row r="1038" s="3" customFormat="1" ht="15" customHeight="1"/>
    <row r="1039" s="3" customFormat="1" ht="15" customHeight="1"/>
    <row r="1040" s="3" customFormat="1" ht="15" customHeight="1"/>
    <row r="1041" s="3" customFormat="1" ht="15" customHeight="1"/>
    <row r="1042" s="3" customFormat="1" ht="15" customHeight="1"/>
    <row r="1043" s="3" customFormat="1" ht="15" customHeight="1"/>
    <row r="1044" s="3" customFormat="1" ht="15" customHeight="1"/>
    <row r="1045" s="3" customFormat="1" ht="15" customHeight="1"/>
    <row r="1046" s="3" customFormat="1" ht="15" customHeight="1"/>
    <row r="1047" s="3" customFormat="1" ht="15" customHeight="1"/>
    <row r="1048" s="3" customFormat="1" ht="15" customHeight="1"/>
    <row r="1049" s="3" customFormat="1" ht="15" customHeight="1"/>
    <row r="1050" s="3" customFormat="1" ht="15" customHeight="1"/>
    <row r="1051" s="3" customFormat="1" ht="15" customHeight="1"/>
    <row r="1052" s="3" customFormat="1" ht="15" customHeight="1"/>
    <row r="1053" s="3" customFormat="1" ht="15" customHeight="1"/>
    <row r="1054" s="3" customFormat="1" ht="15" customHeight="1"/>
    <row r="1055" s="3" customFormat="1" ht="15" customHeight="1"/>
    <row r="1056" s="3" customFormat="1" ht="15" customHeight="1"/>
    <row r="1057" s="3" customFormat="1" ht="15" customHeight="1"/>
    <row r="1058" s="3" customFormat="1" ht="15" customHeight="1"/>
    <row r="1059" s="3" customFormat="1" ht="15" customHeight="1"/>
    <row r="1060" s="3" customFormat="1" ht="15" customHeight="1"/>
    <row r="1061" s="3" customFormat="1" ht="15" customHeight="1"/>
    <row r="1062" s="3" customFormat="1" ht="15" customHeight="1"/>
    <row r="1063" s="3" customFormat="1" ht="15" customHeight="1"/>
    <row r="1064" s="3" customFormat="1" ht="15" customHeight="1"/>
    <row r="1065" s="3" customFormat="1" ht="15" customHeight="1"/>
    <row r="1066" s="3" customFormat="1" ht="15" customHeight="1"/>
    <row r="1067" s="3" customFormat="1" ht="15" customHeight="1"/>
    <row r="1068" s="3" customFormat="1" ht="15" customHeight="1"/>
    <row r="1069" s="3" customFormat="1" ht="15" customHeight="1"/>
    <row r="1070" s="3" customFormat="1" ht="15" customHeight="1"/>
    <row r="1071" s="3" customFormat="1" ht="15" customHeight="1"/>
    <row r="1072" s="3" customFormat="1" ht="15" customHeight="1"/>
    <row r="1073" s="3" customFormat="1" ht="15" customHeight="1"/>
    <row r="1074" s="3" customFormat="1" ht="15" customHeight="1"/>
    <row r="1075" s="3" customFormat="1" ht="15" customHeight="1"/>
    <row r="1076" s="3" customFormat="1" ht="15" customHeight="1"/>
    <row r="1077" s="3" customFormat="1" ht="15" customHeight="1"/>
    <row r="1078" s="3" customFormat="1" ht="15" customHeight="1"/>
    <row r="1079" s="3" customFormat="1" ht="15" customHeight="1"/>
    <row r="1080" s="3" customFormat="1" ht="15" customHeight="1"/>
    <row r="1081" s="3" customFormat="1" ht="15" customHeight="1"/>
    <row r="1082" s="3" customFormat="1" ht="15" customHeight="1"/>
    <row r="1083" s="3" customFormat="1" ht="15" customHeight="1"/>
    <row r="1084" s="3" customFormat="1" ht="15" customHeight="1"/>
    <row r="1085" s="3" customFormat="1" ht="15" customHeight="1"/>
    <row r="1086" s="3" customFormat="1" ht="15" customHeight="1"/>
    <row r="1087" s="3" customFormat="1" ht="15" customHeight="1"/>
    <row r="1088" s="3" customFormat="1" ht="15" customHeight="1"/>
    <row r="1089" s="3" customFormat="1" ht="15" customHeight="1"/>
    <row r="1090" s="3" customFormat="1" ht="15" customHeight="1"/>
    <row r="1091" s="3" customFormat="1" ht="15" customHeight="1"/>
    <row r="1092" s="3" customFormat="1" ht="15" customHeight="1"/>
    <row r="1093" s="3" customFormat="1" ht="15" customHeight="1"/>
    <row r="1094" s="3" customFormat="1" ht="15" customHeight="1"/>
    <row r="1095" s="3" customFormat="1" ht="15" customHeight="1"/>
    <row r="1096" s="3" customFormat="1" ht="15" customHeight="1"/>
    <row r="1097" s="3" customFormat="1" ht="15" customHeight="1"/>
    <row r="1098" s="3" customFormat="1" ht="15" customHeight="1"/>
    <row r="1099" s="3" customFormat="1" ht="15" customHeight="1"/>
    <row r="1100" s="3" customFormat="1" ht="15" customHeight="1"/>
    <row r="1101" s="3" customFormat="1" ht="15" customHeight="1"/>
    <row r="1102" s="3" customFormat="1" ht="15" customHeight="1"/>
    <row r="1103" s="3" customFormat="1" ht="15" customHeight="1"/>
    <row r="1104" s="3" customFormat="1" ht="15" customHeight="1"/>
    <row r="1105" s="3" customFormat="1" ht="15" customHeight="1"/>
    <row r="1106" s="3" customFormat="1" ht="15" customHeight="1"/>
    <row r="1107" s="3" customFormat="1" ht="15" customHeight="1"/>
    <row r="1108" s="3" customFormat="1" ht="15" customHeight="1"/>
    <row r="1109" s="3" customFormat="1" ht="15" customHeight="1"/>
    <row r="1110" s="3" customFormat="1" ht="15" customHeight="1"/>
    <row r="1111" s="3" customFormat="1" ht="15" customHeight="1"/>
    <row r="1112" s="3" customFormat="1" ht="15" customHeight="1"/>
    <row r="1113" s="3" customFormat="1" ht="15" customHeight="1"/>
    <row r="1114" s="3" customFormat="1" ht="15" customHeight="1"/>
    <row r="1115" s="3" customFormat="1" ht="15" customHeight="1"/>
    <row r="1116" s="3" customFormat="1" ht="15" customHeight="1"/>
    <row r="1117" s="3" customFormat="1" ht="15" customHeight="1"/>
    <row r="1118" s="3" customFormat="1" ht="15" customHeight="1"/>
    <row r="1119" s="3" customFormat="1" ht="15" customHeight="1"/>
    <row r="1120" s="3" customFormat="1" ht="15" customHeight="1"/>
    <row r="1121" s="3" customFormat="1" ht="15" customHeight="1"/>
    <row r="1122" s="3" customFormat="1" ht="15" customHeight="1"/>
    <row r="1123" s="3" customFormat="1" ht="15" customHeight="1"/>
    <row r="1124" s="3" customFormat="1" ht="15" customHeight="1"/>
    <row r="1125" s="3" customFormat="1" ht="15" customHeight="1"/>
    <row r="1126" s="3" customFormat="1" ht="15" customHeight="1"/>
    <row r="1127" s="3" customFormat="1" ht="15" customHeight="1"/>
    <row r="1128" s="3" customFormat="1" ht="15" customHeight="1"/>
    <row r="1129" s="3" customFormat="1" ht="15" customHeight="1"/>
    <row r="1130" s="3" customFormat="1" ht="15" customHeight="1"/>
    <row r="1131" s="3" customFormat="1" ht="15" customHeight="1"/>
    <row r="1132" s="3" customFormat="1" ht="15" customHeight="1"/>
    <row r="1133" s="3" customFormat="1" ht="15" customHeight="1"/>
    <row r="1134" s="3" customFormat="1" ht="15" customHeight="1"/>
    <row r="1135" s="3" customFormat="1" ht="15" customHeight="1"/>
    <row r="1136" s="3" customFormat="1" ht="15" customHeight="1"/>
    <row r="1137" s="3" customFormat="1" ht="15" customHeight="1"/>
    <row r="1138" s="3" customFormat="1" ht="15" customHeight="1"/>
    <row r="1139" s="3" customFormat="1" ht="15" customHeight="1"/>
    <row r="1140" s="3" customFormat="1" ht="15" customHeight="1"/>
    <row r="1141" s="3" customFormat="1" ht="15" customHeight="1"/>
    <row r="1142" s="3" customFormat="1" ht="15" customHeight="1"/>
    <row r="1143" s="3" customFormat="1" ht="15" customHeight="1"/>
    <row r="1144" s="3" customFormat="1" ht="15" customHeight="1"/>
    <row r="1145" s="3" customFormat="1" ht="15" customHeight="1"/>
    <row r="1146" s="3" customFormat="1" ht="15" customHeight="1"/>
    <row r="1147" s="3" customFormat="1" ht="15" customHeight="1"/>
    <row r="1148" s="3" customFormat="1" ht="15" customHeight="1"/>
    <row r="1149" s="3" customFormat="1" ht="15" customHeight="1"/>
    <row r="1150" s="3" customFormat="1" ht="15" customHeight="1"/>
    <row r="1151" s="3" customFormat="1" ht="15" customHeight="1"/>
    <row r="1152" s="3" customFormat="1" ht="15" customHeight="1"/>
    <row r="1153" s="3" customFormat="1" ht="15" customHeight="1"/>
    <row r="1154" s="3" customFormat="1" ht="15" customHeight="1"/>
    <row r="1155" s="3" customFormat="1" ht="15" customHeight="1"/>
    <row r="1156" s="3" customFormat="1" ht="15" customHeight="1"/>
    <row r="1157" s="3" customFormat="1" ht="15" customHeight="1"/>
    <row r="1158" s="3" customFormat="1" ht="15" customHeight="1"/>
    <row r="1159" s="3" customFormat="1" ht="15" customHeight="1"/>
    <row r="1160" s="3" customFormat="1" ht="15" customHeight="1"/>
    <row r="1161" s="3" customFormat="1" ht="15" customHeight="1"/>
    <row r="1162" s="3" customFormat="1" ht="15" customHeight="1"/>
    <row r="1163" s="3" customFormat="1" ht="15" customHeight="1"/>
    <row r="1164" s="3" customFormat="1" ht="15" customHeight="1"/>
    <row r="1165" s="3" customFormat="1" ht="15" customHeight="1"/>
    <row r="1166" s="3" customFormat="1" ht="15" customHeight="1"/>
    <row r="1167" s="3" customFormat="1" ht="15" customHeight="1"/>
    <row r="1168" s="3" customFormat="1" ht="15" customHeight="1"/>
    <row r="1169" s="3" customFormat="1" ht="15" customHeight="1"/>
    <row r="1170" s="3" customFormat="1" ht="15" customHeight="1"/>
    <row r="1171" s="3" customFormat="1" ht="15" customHeight="1"/>
    <row r="1172" s="3" customFormat="1" ht="15" customHeight="1"/>
    <row r="1173" s="3" customFormat="1" ht="15" customHeight="1"/>
    <row r="1174" s="3" customFormat="1" ht="15" customHeight="1"/>
    <row r="1175" s="3" customFormat="1" ht="15" customHeight="1"/>
    <row r="1176" s="3" customFormat="1" ht="15" customHeight="1"/>
    <row r="1177" s="3" customFormat="1" ht="15" customHeight="1"/>
    <row r="1178" s="3" customFormat="1" ht="15" customHeight="1"/>
    <row r="1179" s="3" customFormat="1" ht="15" customHeight="1"/>
    <row r="1180" s="3" customFormat="1" ht="15" customHeight="1"/>
    <row r="1181" s="3" customFormat="1" ht="15" customHeight="1"/>
    <row r="1182" s="3" customFormat="1" ht="15" customHeight="1"/>
    <row r="1183" s="3" customFormat="1" ht="15" customHeight="1"/>
    <row r="1184" s="3" customFormat="1" ht="15" customHeight="1"/>
    <row r="1185" s="3" customFormat="1" ht="15" customHeight="1"/>
    <row r="1186" s="3" customFormat="1" ht="15" customHeight="1"/>
    <row r="1187" s="3" customFormat="1" ht="15" customHeight="1"/>
    <row r="1188" s="3" customFormat="1" ht="15" customHeight="1"/>
    <row r="1189" s="3" customFormat="1" ht="15" customHeight="1"/>
    <row r="1190" s="3" customFormat="1" ht="15" customHeight="1"/>
    <row r="1191" s="3" customFormat="1" ht="15" customHeight="1"/>
    <row r="1192" s="3" customFormat="1" ht="15" customHeight="1"/>
    <row r="1193" s="3" customFormat="1" ht="15" customHeight="1"/>
    <row r="1194" s="3" customFormat="1" ht="15" customHeight="1"/>
    <row r="1195" s="3" customFormat="1" ht="15" customHeight="1"/>
    <row r="1196" s="3" customFormat="1" ht="15" customHeight="1"/>
    <row r="1197" s="3" customFormat="1" ht="15" customHeight="1"/>
    <row r="1198" s="3" customFormat="1" ht="15" customHeight="1"/>
    <row r="1199" s="3" customFormat="1" ht="15" customHeight="1"/>
    <row r="1200" s="3" customFormat="1" ht="15" customHeight="1"/>
    <row r="1201" s="3" customFormat="1" ht="15" customHeight="1"/>
    <row r="1202" s="3" customFormat="1" ht="15" customHeight="1"/>
    <row r="1203" s="3" customFormat="1" ht="15" customHeight="1"/>
    <row r="1204" s="3" customFormat="1" ht="15" customHeight="1"/>
    <row r="1205" s="3" customFormat="1" ht="15" customHeight="1"/>
    <row r="1206" s="3" customFormat="1" ht="15" customHeight="1"/>
    <row r="1207" s="3" customFormat="1" ht="15" customHeight="1"/>
    <row r="1208" s="3" customFormat="1" ht="15" customHeight="1"/>
    <row r="1209" s="3" customFormat="1" ht="15" customHeight="1"/>
    <row r="1210" s="3" customFormat="1" ht="15" customHeight="1"/>
    <row r="1211" s="3" customFormat="1" ht="15" customHeight="1"/>
    <row r="1212" s="3" customFormat="1" ht="15" customHeight="1"/>
    <row r="1213" s="3" customFormat="1" ht="15" customHeight="1"/>
    <row r="1214" s="3" customFormat="1" ht="15" customHeight="1"/>
    <row r="1215" s="3" customFormat="1" ht="15" customHeight="1"/>
    <row r="1216" s="3" customFormat="1" ht="15" customHeight="1"/>
    <row r="1217" s="3" customFormat="1" ht="15" customHeight="1"/>
    <row r="1218" s="3" customFormat="1" ht="15" customHeight="1"/>
    <row r="1219" s="3" customFormat="1" ht="15" customHeight="1"/>
    <row r="1220" s="3" customFormat="1" ht="15" customHeight="1"/>
    <row r="1221" s="3" customFormat="1" ht="15" customHeight="1"/>
    <row r="1222" s="3" customFormat="1" ht="15" customHeight="1"/>
    <row r="1223" s="3" customFormat="1" ht="15" customHeight="1"/>
    <row r="1224" s="3" customFormat="1" ht="15" customHeight="1"/>
    <row r="1225" s="3" customFormat="1" ht="15" customHeight="1"/>
    <row r="1226" s="3" customFormat="1" ht="15" customHeight="1"/>
    <row r="1227" s="3" customFormat="1" ht="15" customHeight="1"/>
    <row r="1228" s="3" customFormat="1" ht="15" customHeight="1"/>
    <row r="1229" s="3" customFormat="1" ht="15" customHeight="1"/>
    <row r="1230" s="3" customFormat="1" ht="15" customHeight="1"/>
    <row r="1231" s="3" customFormat="1" ht="15" customHeight="1"/>
    <row r="1232" s="3" customFormat="1" ht="15" customHeight="1"/>
    <row r="1233" s="3" customFormat="1" ht="15" customHeight="1"/>
    <row r="1234" s="3" customFormat="1" ht="15" customHeight="1"/>
    <row r="1235" s="3" customFormat="1" ht="15" customHeight="1"/>
    <row r="1236" s="3" customFormat="1" ht="15" customHeight="1"/>
    <row r="1237" s="3" customFormat="1" ht="15" customHeight="1"/>
    <row r="1238" s="3" customFormat="1" ht="15" customHeight="1"/>
    <row r="1239" s="3" customFormat="1" ht="15" customHeight="1"/>
    <row r="1240" s="3" customFormat="1" ht="15" customHeight="1"/>
    <row r="1241" s="3" customFormat="1" ht="15" customHeight="1"/>
    <row r="1242" s="3" customFormat="1" ht="15" customHeight="1"/>
    <row r="1243" s="3" customFormat="1" ht="15" customHeight="1"/>
    <row r="1244" s="3" customFormat="1" ht="15" customHeight="1"/>
    <row r="1245" s="3" customFormat="1" ht="15" customHeight="1"/>
    <row r="1246" s="3" customFormat="1" ht="15" customHeight="1"/>
    <row r="1247" s="3" customFormat="1" ht="15" customHeight="1"/>
    <row r="1248" s="3" customFormat="1" ht="15" customHeight="1"/>
    <row r="1249" s="3" customFormat="1" ht="15" customHeight="1"/>
    <row r="1250" s="3" customFormat="1" ht="15" customHeight="1"/>
    <row r="1251" s="3" customFormat="1" ht="15" customHeight="1"/>
    <row r="1252" s="3" customFormat="1" ht="15" customHeight="1"/>
    <row r="1253" s="3" customFormat="1" ht="15" customHeight="1"/>
    <row r="1254" s="3" customFormat="1" ht="15" customHeight="1"/>
    <row r="1255" s="3" customFormat="1" ht="15" customHeight="1"/>
    <row r="1256" s="3" customFormat="1" ht="15" customHeight="1"/>
    <row r="1257" s="3" customFormat="1" ht="15" customHeight="1"/>
    <row r="1258" s="3" customFormat="1" ht="15" customHeight="1"/>
    <row r="1259" s="3" customFormat="1" ht="15" customHeight="1"/>
    <row r="1260" s="3" customFormat="1" ht="15" customHeight="1"/>
    <row r="1261" s="3" customFormat="1" ht="15" customHeight="1"/>
    <row r="1262" s="3" customFormat="1" ht="15" customHeight="1"/>
    <row r="1263" s="3" customFormat="1" ht="15" customHeight="1"/>
    <row r="1264" s="3" customFormat="1" ht="15" customHeight="1"/>
    <row r="1265" s="3" customFormat="1" ht="15" customHeight="1"/>
    <row r="1266" s="3" customFormat="1" ht="15" customHeight="1"/>
    <row r="1267" s="3" customFormat="1" ht="15" customHeight="1"/>
    <row r="1268" s="3" customFormat="1" ht="15" customHeight="1"/>
    <row r="1269" s="3" customFormat="1" ht="15" customHeight="1"/>
    <row r="1270" s="3" customFormat="1" ht="15" customHeight="1"/>
    <row r="1271" s="3" customFormat="1" ht="15" customHeight="1"/>
    <row r="1272" s="3" customFormat="1" ht="15" customHeight="1"/>
    <row r="1273" s="3" customFormat="1" ht="15" customHeight="1"/>
    <row r="1274" s="3" customFormat="1" ht="15" customHeight="1"/>
    <row r="1275" s="3" customFormat="1" ht="15" customHeight="1"/>
    <row r="1276" s="3" customFormat="1" ht="15" customHeight="1"/>
    <row r="1277" s="3" customFormat="1" ht="15" customHeight="1"/>
    <row r="1278" s="3" customFormat="1" ht="15" customHeight="1"/>
    <row r="1279" s="3" customFormat="1" ht="15" customHeight="1"/>
    <row r="1280" s="3" customFormat="1" ht="15" customHeight="1"/>
    <row r="1281" s="3" customFormat="1" ht="15" customHeight="1"/>
    <row r="1282" s="3" customFormat="1" ht="15" customHeight="1"/>
    <row r="1283" s="3" customFormat="1" ht="15" customHeight="1"/>
    <row r="1284" s="3" customFormat="1" ht="15" customHeight="1"/>
    <row r="1285" s="3" customFormat="1" ht="15" customHeight="1"/>
    <row r="1286" s="3" customFormat="1" ht="15" customHeight="1"/>
    <row r="1287" s="3" customFormat="1" ht="15" customHeight="1"/>
    <row r="1288" s="3" customFormat="1" ht="15" customHeight="1"/>
    <row r="1289" s="3" customFormat="1" ht="15" customHeight="1"/>
    <row r="1290" s="3" customFormat="1" ht="15" customHeight="1"/>
    <row r="1291" s="3" customFormat="1" ht="15" customHeight="1"/>
    <row r="1292" s="3" customFormat="1" ht="15" customHeight="1"/>
    <row r="1293" s="3" customFormat="1" ht="15" customHeight="1"/>
    <row r="1294" s="3" customFormat="1" ht="15" customHeight="1"/>
    <row r="1295" s="3" customFormat="1" ht="15" customHeight="1"/>
    <row r="1296" s="3" customFormat="1" ht="15" customHeight="1"/>
    <row r="1297" s="3" customFormat="1" ht="15" customHeight="1"/>
    <row r="1298" s="3" customFormat="1" ht="15" customHeight="1"/>
    <row r="1299" s="3" customFormat="1" ht="15" customHeight="1"/>
    <row r="1300" s="3" customFormat="1" ht="15" customHeight="1"/>
    <row r="1301" s="3" customFormat="1" ht="15" customHeight="1"/>
    <row r="1302" s="3" customFormat="1" ht="15" customHeight="1"/>
    <row r="1303" s="3" customFormat="1" ht="15" customHeight="1"/>
    <row r="1304" s="3" customFormat="1" ht="15" customHeight="1"/>
    <row r="1305" s="3" customFormat="1" ht="15" customHeight="1"/>
    <row r="1306" s="3" customFormat="1" ht="15" customHeight="1"/>
    <row r="1307" s="3" customFormat="1" ht="15" customHeight="1"/>
    <row r="1308" s="3" customFormat="1" ht="15" customHeight="1"/>
    <row r="1309" s="3" customFormat="1" ht="15" customHeight="1"/>
    <row r="1310" s="3" customFormat="1" ht="15" customHeight="1"/>
    <row r="1311" s="3" customFormat="1" ht="15" customHeight="1"/>
    <row r="1312" s="3" customFormat="1" ht="15" customHeight="1"/>
    <row r="1313" s="3" customFormat="1" ht="15" customHeight="1"/>
    <row r="1314" s="3" customFormat="1" ht="15" customHeight="1"/>
    <row r="1315" s="3" customFormat="1" ht="15" customHeight="1"/>
    <row r="1316" s="3" customFormat="1" ht="15" customHeight="1"/>
    <row r="1317" s="3" customFormat="1" ht="15" customHeight="1"/>
    <row r="1318" s="3" customFormat="1" ht="15" customHeight="1"/>
    <row r="1319" s="3" customFormat="1" ht="15" customHeight="1"/>
    <row r="1320" s="3" customFormat="1" ht="15" customHeight="1"/>
    <row r="1321" s="3" customFormat="1" ht="15" customHeight="1"/>
    <row r="1322" s="3" customFormat="1" ht="15" customHeight="1"/>
    <row r="1323" s="3" customFormat="1" ht="15" customHeight="1"/>
    <row r="1324" s="3" customFormat="1" ht="15" customHeight="1"/>
    <row r="1325" s="3" customFormat="1" ht="15" customHeight="1"/>
    <row r="1326" s="3" customFormat="1" ht="15" customHeight="1"/>
    <row r="1327" s="3" customFormat="1" ht="15" customHeight="1"/>
    <row r="1328" s="3" customFormat="1" ht="15" customHeight="1"/>
    <row r="1329" s="3" customFormat="1" ht="15" customHeight="1"/>
    <row r="1330" s="3" customFormat="1" ht="15" customHeight="1"/>
    <row r="1331" s="3" customFormat="1" ht="15" customHeight="1"/>
    <row r="1332" s="3" customFormat="1" ht="15" customHeight="1"/>
    <row r="1333" s="3" customFormat="1" ht="15" customHeight="1"/>
    <row r="1334" s="3" customFormat="1" ht="15" customHeight="1"/>
    <row r="1335" s="3" customFormat="1" ht="15" customHeight="1"/>
    <row r="1336" s="3" customFormat="1" ht="15" customHeight="1"/>
    <row r="1337" s="3" customFormat="1" ht="15" customHeight="1"/>
    <row r="1338" s="3" customFormat="1" ht="15" customHeight="1"/>
    <row r="1339" s="3" customFormat="1" ht="15" customHeight="1"/>
    <row r="1340" s="3" customFormat="1" ht="15" customHeight="1"/>
    <row r="1341" s="3" customFormat="1" ht="15" customHeight="1"/>
    <row r="1342" s="3" customFormat="1" ht="15" customHeight="1"/>
    <row r="1343" s="3" customFormat="1" ht="15" customHeight="1"/>
    <row r="1344" s="3" customFormat="1" ht="15" customHeight="1"/>
    <row r="1345" s="3" customFormat="1" ht="15" customHeight="1"/>
    <row r="1346" s="3" customFormat="1" ht="15" customHeight="1"/>
    <row r="1347" s="3" customFormat="1" ht="15" customHeight="1"/>
    <row r="1348" s="3" customFormat="1" ht="15" customHeight="1"/>
    <row r="1349" s="3" customFormat="1" ht="15" customHeight="1"/>
    <row r="1350" s="3" customFormat="1" ht="15" customHeight="1"/>
    <row r="1351" s="3" customFormat="1" ht="15" customHeight="1"/>
    <row r="1352" s="3" customFormat="1" ht="15" customHeight="1"/>
    <row r="1353" s="3" customFormat="1" ht="15" customHeight="1"/>
    <row r="1354" s="3" customFormat="1" ht="15" customHeight="1"/>
    <row r="1355" s="3" customFormat="1" ht="15" customHeight="1"/>
    <row r="1356" s="3" customFormat="1" ht="15" customHeight="1"/>
    <row r="1357" s="3" customFormat="1" ht="15" customHeight="1"/>
    <row r="1358" s="3" customFormat="1" ht="15" customHeight="1"/>
    <row r="1359" s="3" customFormat="1" ht="15" customHeight="1"/>
    <row r="1360" s="3" customFormat="1" ht="15" customHeight="1"/>
    <row r="1361" s="3" customFormat="1" ht="15" customHeight="1"/>
    <row r="1362" s="3" customFormat="1" ht="15" customHeight="1"/>
    <row r="1363" s="3" customFormat="1" ht="15" customHeight="1"/>
    <row r="1364" s="3" customFormat="1" ht="15" customHeight="1"/>
    <row r="1365" s="3" customFormat="1" ht="15" customHeight="1"/>
    <row r="1366" s="3" customFormat="1" ht="15" customHeight="1"/>
    <row r="1367" s="3" customFormat="1" ht="15" customHeight="1"/>
    <row r="1368" s="3" customFormat="1" ht="15" customHeight="1"/>
    <row r="1369" s="3" customFormat="1" ht="15" customHeight="1"/>
    <row r="1370" s="3" customFormat="1" ht="15" customHeight="1"/>
    <row r="1371" s="3" customFormat="1" ht="15" customHeight="1"/>
    <row r="1372" s="3" customFormat="1" ht="15" customHeight="1"/>
    <row r="1373" s="3" customFormat="1" ht="15" customHeight="1"/>
    <row r="1374" s="3" customFormat="1" ht="15" customHeight="1"/>
    <row r="1375" s="3" customFormat="1" ht="15" customHeight="1"/>
    <row r="1376" s="3" customFormat="1" ht="15" customHeight="1"/>
    <row r="1377" s="3" customFormat="1" ht="15" customHeight="1"/>
    <row r="1378" s="3" customFormat="1" ht="15" customHeight="1"/>
    <row r="1379" s="3" customFormat="1" ht="15" customHeight="1"/>
    <row r="1380" s="3" customFormat="1" ht="15" customHeight="1"/>
    <row r="1381" s="3" customFormat="1" ht="15" customHeight="1"/>
    <row r="1382" s="3" customFormat="1" ht="15" customHeight="1"/>
    <row r="1383" s="3" customFormat="1" ht="15" customHeight="1"/>
    <row r="1384" s="3" customFormat="1" ht="15" customHeight="1"/>
    <row r="1385" s="3" customFormat="1" ht="15" customHeight="1"/>
    <row r="1386" s="3" customFormat="1" ht="15" customHeight="1"/>
    <row r="1387" s="3" customFormat="1" ht="15" customHeight="1"/>
    <row r="1388" s="3" customFormat="1" ht="15" customHeight="1"/>
    <row r="1389" s="3" customFormat="1" ht="15" customHeight="1"/>
    <row r="1390" s="3" customFormat="1" ht="15" customHeight="1"/>
    <row r="1391" s="3" customFormat="1" ht="15" customHeight="1"/>
    <row r="1392" s="3" customFormat="1" ht="15" customHeight="1"/>
    <row r="1393" s="3" customFormat="1" ht="15" customHeight="1"/>
    <row r="1394" s="3" customFormat="1" ht="15" customHeight="1"/>
    <row r="1395" s="3" customFormat="1" ht="15" customHeight="1"/>
    <row r="1396" s="3" customFormat="1" ht="15" customHeight="1"/>
    <row r="1397" s="3" customFormat="1" ht="15" customHeight="1"/>
    <row r="1398" s="3" customFormat="1" ht="15" customHeight="1"/>
    <row r="1399" s="3" customFormat="1" ht="15" customHeight="1"/>
    <row r="1400" s="3" customFormat="1" ht="15" customHeight="1"/>
    <row r="1401" s="3" customFormat="1" ht="15" customHeight="1"/>
    <row r="1402" s="3" customFormat="1" ht="15" customHeight="1"/>
    <row r="1403" s="3" customFormat="1" ht="15" customHeight="1"/>
    <row r="1404" s="3" customFormat="1" ht="15" customHeight="1"/>
    <row r="1405" s="3" customFormat="1" ht="15" customHeight="1"/>
    <row r="1406" s="3" customFormat="1" ht="15" customHeight="1"/>
    <row r="1407" s="3" customFormat="1" ht="15" customHeight="1"/>
    <row r="1408" s="3" customFormat="1" ht="15" customHeight="1"/>
    <row r="1409" s="3" customFormat="1" ht="15" customHeight="1"/>
    <row r="1410" s="3" customFormat="1" ht="15" customHeight="1"/>
    <row r="1411" s="3" customFormat="1" ht="15" customHeight="1"/>
    <row r="1412" s="3" customFormat="1" ht="15" customHeight="1"/>
    <row r="1413" s="3" customFormat="1" ht="15" customHeight="1"/>
    <row r="1414" s="3" customFormat="1" ht="15" customHeight="1"/>
    <row r="1415" s="3" customFormat="1" ht="15" customHeight="1"/>
    <row r="1416" s="3" customFormat="1" ht="15" customHeight="1"/>
    <row r="1417" s="3" customFormat="1" ht="15" customHeight="1"/>
    <row r="1418" s="3" customFormat="1" ht="15" customHeight="1"/>
    <row r="1419" s="3" customFormat="1" ht="15" customHeight="1"/>
    <row r="1420" s="3" customFormat="1" ht="15" customHeight="1"/>
    <row r="1421" s="3" customFormat="1" ht="15" customHeight="1"/>
    <row r="1422" s="3" customFormat="1" ht="15" customHeight="1"/>
    <row r="1423" s="3" customFormat="1" ht="15" customHeight="1"/>
    <row r="1424" s="3" customFormat="1" ht="15" customHeight="1"/>
    <row r="1425" s="3" customFormat="1" ht="15" customHeight="1"/>
    <row r="1426" s="3" customFormat="1" ht="15" customHeight="1"/>
    <row r="1427" s="3" customFormat="1" ht="15" customHeight="1"/>
    <row r="1428" s="3" customFormat="1" ht="15" customHeight="1"/>
    <row r="1429" s="3" customFormat="1" ht="15" customHeight="1"/>
    <row r="1430" s="3" customFormat="1" ht="15" customHeight="1"/>
    <row r="1431" s="3" customFormat="1" ht="15" customHeight="1"/>
    <row r="1432" s="3" customFormat="1" ht="15" customHeight="1"/>
    <row r="1433" s="3" customFormat="1" ht="15" customHeight="1"/>
    <row r="1434" s="3" customFormat="1" ht="15" customHeight="1"/>
    <row r="1435" s="3" customFormat="1" ht="15" customHeight="1"/>
    <row r="1436" s="3" customFormat="1" ht="15" customHeight="1"/>
    <row r="1437" s="3" customFormat="1" ht="15" customHeight="1"/>
    <row r="1438" s="3" customFormat="1" ht="15" customHeight="1"/>
    <row r="1439" s="3" customFormat="1" ht="15" customHeight="1"/>
    <row r="1440" s="3" customFormat="1" ht="15" customHeight="1"/>
    <row r="1441" s="3" customFormat="1" ht="15" customHeight="1"/>
    <row r="1442" s="3" customFormat="1" ht="15" customHeight="1"/>
    <row r="1443" s="3" customFormat="1" ht="15" customHeight="1"/>
    <row r="1444" s="3" customFormat="1" ht="15" customHeight="1"/>
    <row r="1445" s="3" customFormat="1" ht="15" customHeight="1"/>
    <row r="1446" s="3" customFormat="1" ht="15" customHeight="1"/>
    <row r="1447" s="3" customFormat="1" ht="15" customHeight="1"/>
    <row r="1448" s="3" customFormat="1" ht="15" customHeight="1"/>
    <row r="1449" s="3" customFormat="1" ht="15" customHeight="1"/>
    <row r="1450" s="3" customFormat="1" ht="15" customHeight="1"/>
    <row r="1451" s="3" customFormat="1" ht="15" customHeight="1"/>
    <row r="1452" s="3" customFormat="1" ht="15" customHeight="1"/>
    <row r="1453" s="3" customFormat="1" ht="15" customHeight="1"/>
    <row r="1454" s="3" customFormat="1" ht="15" customHeight="1"/>
    <row r="1455" s="3" customFormat="1" ht="15" customHeight="1"/>
    <row r="1456" s="3" customFormat="1" ht="15" customHeight="1"/>
    <row r="1457" s="3" customFormat="1" ht="15" customHeight="1"/>
    <row r="1458" s="3" customFormat="1" ht="15" customHeight="1"/>
    <row r="1459" s="3" customFormat="1" ht="15" customHeight="1"/>
    <row r="1460" s="3" customFormat="1" ht="15" customHeight="1"/>
    <row r="1461" s="3" customFormat="1" ht="15" customHeight="1"/>
    <row r="1462" s="3" customFormat="1" ht="15" customHeight="1"/>
    <row r="1463" s="3" customFormat="1" ht="15" customHeight="1"/>
    <row r="1464" s="3" customFormat="1" ht="15" customHeight="1"/>
    <row r="1465" s="3" customFormat="1" ht="15" customHeight="1"/>
    <row r="1466" s="3" customFormat="1" ht="15" customHeight="1"/>
    <row r="1467" s="3" customFormat="1" ht="15" customHeight="1"/>
    <row r="1468" s="3" customFormat="1" ht="15" customHeight="1"/>
    <row r="1469" s="3" customFormat="1" ht="15" customHeight="1"/>
    <row r="1470" s="3" customFormat="1" ht="15" customHeight="1"/>
    <row r="1471" s="3" customFormat="1" ht="15" customHeight="1"/>
    <row r="1472" s="3" customFormat="1" ht="15" customHeight="1"/>
    <row r="1473" s="3" customFormat="1" ht="15" customHeight="1"/>
    <row r="1474" s="3" customFormat="1" ht="15" customHeight="1"/>
    <row r="1475" s="3" customFormat="1" ht="15" customHeight="1"/>
    <row r="1476" s="3" customFormat="1" ht="15" customHeight="1"/>
    <row r="1477" s="3" customFormat="1" ht="15" customHeight="1"/>
    <row r="1478" s="3" customFormat="1" ht="15" customHeight="1"/>
    <row r="1479" s="3" customFormat="1" ht="15" customHeight="1"/>
    <row r="1480" s="3" customFormat="1" ht="15" customHeight="1"/>
    <row r="1481" s="3" customFormat="1" ht="15" customHeight="1"/>
    <row r="1482" s="3" customFormat="1" ht="15" customHeight="1"/>
    <row r="1483" s="3" customFormat="1" ht="15" customHeight="1"/>
    <row r="1484" s="3" customFormat="1" ht="15" customHeight="1"/>
    <row r="1485" s="3" customFormat="1" ht="15" customHeight="1"/>
    <row r="1486" s="3" customFormat="1" ht="15" customHeight="1"/>
    <row r="1487" s="3" customFormat="1" ht="15" customHeight="1"/>
    <row r="1488" s="3" customFormat="1" ht="15" customHeight="1"/>
    <row r="1489" s="3" customFormat="1" ht="15" customHeight="1"/>
    <row r="1490" s="3" customFormat="1" ht="15" customHeight="1"/>
    <row r="1491" s="3" customFormat="1" ht="15" customHeight="1"/>
    <row r="1492" s="3" customFormat="1" ht="15" customHeight="1"/>
    <row r="1493" s="3" customFormat="1" ht="15" customHeight="1"/>
    <row r="1494" s="3" customFormat="1" ht="15" customHeight="1"/>
    <row r="1495" s="3" customFormat="1" ht="15" customHeight="1"/>
    <row r="1496" s="3" customFormat="1" ht="15" customHeight="1"/>
    <row r="1497" s="3" customFormat="1" ht="15" customHeight="1"/>
    <row r="1498" s="3" customFormat="1" ht="15" customHeight="1"/>
    <row r="1499" s="3" customFormat="1" ht="15" customHeight="1"/>
    <row r="1500" s="3" customFormat="1" ht="15" customHeight="1"/>
    <row r="1501" s="3" customFormat="1" ht="15" customHeight="1"/>
    <row r="1502" s="3" customFormat="1" ht="15" customHeight="1"/>
    <row r="1503" s="3" customFormat="1" ht="15" customHeight="1"/>
    <row r="1504" s="3" customFormat="1" ht="15" customHeight="1"/>
    <row r="1505" s="3" customFormat="1" ht="15" customHeight="1"/>
    <row r="1506" s="3" customFormat="1" ht="15" customHeight="1"/>
    <row r="1507" s="3" customFormat="1" ht="15" customHeight="1"/>
    <row r="1508" s="3" customFormat="1" ht="15" customHeight="1"/>
    <row r="1509" s="3" customFormat="1" ht="15" customHeight="1"/>
    <row r="1510" s="3" customFormat="1" ht="15" customHeight="1"/>
    <row r="1511" s="3" customFormat="1" ht="15" customHeight="1"/>
    <row r="1512" s="3" customFormat="1" ht="15" customHeight="1"/>
    <row r="1513" s="3" customFormat="1" ht="15" customHeight="1"/>
    <row r="1514" s="3" customFormat="1" ht="15" customHeight="1"/>
    <row r="1515" s="3" customFormat="1" ht="15" customHeight="1"/>
    <row r="1516" s="3" customFormat="1" ht="15" customHeight="1"/>
    <row r="1517" s="3" customFormat="1" ht="15" customHeight="1"/>
    <row r="1518" s="3" customFormat="1" ht="15" customHeight="1"/>
    <row r="1519" s="3" customFormat="1" ht="15" customHeight="1"/>
    <row r="1520" s="3" customFormat="1" ht="15" customHeight="1"/>
    <row r="1521" s="3" customFormat="1" ht="15" customHeight="1"/>
    <row r="1522" s="3" customFormat="1" ht="15" customHeight="1"/>
    <row r="1523" s="3" customFormat="1" ht="15" customHeight="1"/>
    <row r="1524" s="3" customFormat="1" ht="15" customHeight="1"/>
    <row r="1525" s="3" customFormat="1" ht="15" customHeight="1"/>
    <row r="1526" s="3" customFormat="1" ht="15" customHeight="1"/>
    <row r="1527" s="3" customFormat="1" ht="15" customHeight="1"/>
    <row r="1528" s="3" customFormat="1" ht="15" customHeight="1"/>
    <row r="1529" s="3" customFormat="1" ht="15" customHeight="1"/>
    <row r="1530" s="3" customFormat="1" ht="15" customHeight="1"/>
    <row r="1531" s="3" customFormat="1" ht="15" customHeight="1"/>
    <row r="1532" s="3" customFormat="1" ht="15" customHeight="1"/>
    <row r="1533" s="3" customFormat="1" ht="15" customHeight="1"/>
    <row r="1534" s="3" customFormat="1" ht="15" customHeight="1"/>
    <row r="1535" s="3" customFormat="1" ht="15" customHeight="1"/>
    <row r="1536" s="3" customFormat="1" ht="15" customHeight="1"/>
    <row r="1537" s="3" customFormat="1" ht="15" customHeight="1"/>
    <row r="1538" s="3" customFormat="1" ht="15" customHeight="1"/>
    <row r="1539" s="3" customFormat="1" ht="15" customHeight="1"/>
    <row r="1540" s="3" customFormat="1" ht="15" customHeight="1"/>
    <row r="1541" s="3" customFormat="1" ht="15" customHeight="1"/>
    <row r="1542" s="3" customFormat="1" ht="15" customHeight="1"/>
    <row r="1543" s="3" customFormat="1" ht="15" customHeight="1"/>
    <row r="1544" s="3" customFormat="1" ht="15" customHeight="1"/>
    <row r="1545" s="3" customFormat="1" ht="15" customHeight="1"/>
    <row r="1546" s="3" customFormat="1" ht="15" customHeight="1"/>
    <row r="1547" s="3" customFormat="1" ht="15" customHeight="1"/>
    <row r="1548" s="3" customFormat="1" ht="15" customHeight="1"/>
    <row r="1549" s="3" customFormat="1" ht="15" customHeight="1"/>
    <row r="1550" s="3" customFormat="1" ht="15" customHeight="1"/>
    <row r="1551" s="3" customFormat="1" ht="15" customHeight="1"/>
    <row r="1552" s="3" customFormat="1" ht="15" customHeight="1"/>
    <row r="1553" s="3" customFormat="1" ht="15" customHeight="1"/>
    <row r="1554" s="3" customFormat="1" ht="15" customHeight="1"/>
    <row r="1555" s="3" customFormat="1" ht="15" customHeight="1"/>
    <row r="1556" s="3" customFormat="1" ht="15" customHeight="1"/>
    <row r="1557" s="3" customFormat="1" ht="15" customHeight="1"/>
    <row r="1558" s="3" customFormat="1" ht="15" customHeight="1"/>
    <row r="1559" s="3" customFormat="1" ht="15" customHeight="1"/>
    <row r="1560" s="3" customFormat="1" ht="15" customHeight="1"/>
    <row r="1561" s="3" customFormat="1" ht="15" customHeight="1"/>
    <row r="1562" s="3" customFormat="1" ht="15" customHeight="1"/>
    <row r="1563" s="3" customFormat="1" ht="15" customHeight="1"/>
    <row r="1564" s="3" customFormat="1" ht="15" customHeight="1"/>
    <row r="1565" s="3" customFormat="1" ht="15" customHeight="1"/>
    <row r="1566" s="3" customFormat="1" ht="15" customHeight="1"/>
    <row r="1567" s="3" customFormat="1" ht="15" customHeight="1"/>
    <row r="1568" s="3" customFormat="1" ht="15" customHeight="1"/>
    <row r="1569" s="3" customFormat="1" ht="15" customHeight="1"/>
    <row r="1570" s="3" customFormat="1" ht="15" customHeight="1"/>
    <row r="1571" s="3" customFormat="1" ht="15" customHeight="1"/>
    <row r="1572" s="3" customFormat="1" ht="15" customHeight="1"/>
    <row r="1573" s="3" customFormat="1" ht="15" customHeight="1"/>
    <row r="1574" s="3" customFormat="1" ht="15" customHeight="1"/>
    <row r="1575" s="3" customFormat="1" ht="15" customHeight="1"/>
    <row r="1576" s="3" customFormat="1" ht="15" customHeight="1"/>
    <row r="1577" s="3" customFormat="1" ht="15" customHeight="1"/>
    <row r="1578" s="3" customFormat="1" ht="15" customHeight="1"/>
    <row r="1579" s="3" customFormat="1" ht="15" customHeight="1"/>
    <row r="1580" s="3" customFormat="1" ht="15" customHeight="1"/>
    <row r="1581" s="3" customFormat="1" ht="15" customHeight="1"/>
    <row r="1582" s="3" customFormat="1" ht="15" customHeight="1"/>
    <row r="1583" s="3" customFormat="1" ht="15" customHeight="1"/>
    <row r="1584" s="3" customFormat="1" ht="15" customHeight="1"/>
    <row r="1585" s="3" customFormat="1" ht="15" customHeight="1"/>
    <row r="1586" s="3" customFormat="1" ht="15" customHeight="1"/>
    <row r="1587" s="3" customFormat="1" ht="15" customHeight="1"/>
    <row r="1588" s="3" customFormat="1" ht="15" customHeight="1"/>
    <row r="1589" s="3" customFormat="1" ht="15" customHeight="1"/>
    <row r="1590" s="3" customFormat="1" ht="15" customHeight="1"/>
    <row r="1591" s="3" customFormat="1" ht="15" customHeight="1"/>
    <row r="1592" s="3" customFormat="1" ht="15" customHeight="1"/>
    <row r="1593" s="3" customFormat="1" ht="15" customHeight="1"/>
    <row r="1594" s="3" customFormat="1" ht="15" customHeight="1"/>
    <row r="1595" s="3" customFormat="1" ht="15" customHeight="1"/>
    <row r="1596" s="3" customFormat="1" ht="15" customHeight="1"/>
    <row r="1597" s="3" customFormat="1" ht="15" customHeight="1"/>
    <row r="1598" s="3" customFormat="1" ht="15" customHeight="1"/>
    <row r="1599" s="3" customFormat="1" ht="15" customHeight="1"/>
    <row r="1600" s="3" customFormat="1" ht="15" customHeight="1"/>
    <row r="1601" s="3" customFormat="1" ht="15" customHeight="1"/>
    <row r="1602" s="3" customFormat="1" ht="15" customHeight="1"/>
    <row r="1603" s="3" customFormat="1" ht="15" customHeight="1"/>
    <row r="1604" s="3" customFormat="1" ht="15" customHeight="1"/>
    <row r="1605" s="3" customFormat="1" ht="15" customHeight="1"/>
    <row r="1606" s="3" customFormat="1" ht="15" customHeight="1"/>
    <row r="1607" s="3" customFormat="1" ht="15" customHeight="1"/>
    <row r="1608" s="3" customFormat="1" ht="15" customHeight="1"/>
    <row r="1609" s="3" customFormat="1" ht="15" customHeight="1"/>
    <row r="1610" s="3" customFormat="1" ht="15" customHeight="1"/>
    <row r="1611" s="3" customFormat="1" ht="15" customHeight="1"/>
    <row r="1612" s="3" customFormat="1" ht="15" customHeight="1"/>
    <row r="1613" s="3" customFormat="1" ht="15" customHeight="1"/>
    <row r="1614" s="3" customFormat="1" ht="15" customHeight="1"/>
    <row r="1615" s="3" customFormat="1" ht="15" customHeight="1"/>
    <row r="1616" s="3" customFormat="1" ht="15" customHeight="1"/>
    <row r="1617" s="3" customFormat="1" ht="15" customHeight="1"/>
    <row r="1618" s="3" customFormat="1" ht="15" customHeight="1"/>
    <row r="1619" s="3" customFormat="1" ht="15" customHeight="1"/>
    <row r="1620" s="3" customFormat="1" ht="15" customHeight="1"/>
    <row r="1621" s="3" customFormat="1" ht="15" customHeight="1"/>
    <row r="1622" s="3" customFormat="1" ht="15" customHeight="1"/>
    <row r="1623" s="3" customFormat="1" ht="15" customHeight="1"/>
    <row r="1624" s="3" customFormat="1" ht="15" customHeight="1"/>
    <row r="1625" s="3" customFormat="1" ht="15" customHeight="1"/>
    <row r="1626" s="3" customFormat="1" ht="15" customHeight="1"/>
    <row r="1627" s="3" customFormat="1" ht="15" customHeight="1"/>
    <row r="1628" s="3" customFormat="1" ht="15" customHeight="1"/>
    <row r="1629" s="3" customFormat="1" ht="15" customHeight="1"/>
    <row r="1630" s="3" customFormat="1" ht="15" customHeight="1"/>
    <row r="1631" s="3" customFormat="1" ht="15" customHeight="1"/>
    <row r="1632" s="3" customFormat="1" ht="15" customHeight="1"/>
    <row r="1633" s="3" customFormat="1" ht="15" customHeight="1"/>
    <row r="1634" s="3" customFormat="1" ht="15" customHeight="1"/>
    <row r="1635" s="3" customFormat="1" ht="15" customHeight="1"/>
    <row r="1636" s="3" customFormat="1" ht="15" customHeight="1"/>
    <row r="1637" s="3" customFormat="1" ht="15" customHeight="1"/>
    <row r="1638" s="3" customFormat="1" ht="15" customHeight="1"/>
    <row r="1639" s="3" customFormat="1" ht="15" customHeight="1"/>
    <row r="1640" s="3" customFormat="1" ht="15" customHeight="1"/>
    <row r="1641" s="3" customFormat="1" ht="15" customHeight="1"/>
    <row r="1642" s="3" customFormat="1" ht="15" customHeight="1"/>
    <row r="1643" s="3" customFormat="1" ht="15" customHeight="1"/>
    <row r="1644" s="3" customFormat="1" ht="15" customHeight="1"/>
    <row r="1645" s="3" customFormat="1" ht="15" customHeight="1"/>
    <row r="1646" s="3" customFormat="1" ht="15" customHeight="1"/>
    <row r="1647" s="3" customFormat="1" ht="15" customHeight="1"/>
    <row r="1648" s="3" customFormat="1" ht="15" customHeight="1"/>
    <row r="1649" s="3" customFormat="1" ht="15" customHeight="1"/>
    <row r="1650" s="3" customFormat="1" ht="15" customHeight="1"/>
    <row r="1651" s="3" customFormat="1" ht="15" customHeight="1"/>
    <row r="1652" s="3" customFormat="1" ht="15" customHeight="1"/>
    <row r="1653" s="3" customFormat="1" ht="15" customHeight="1"/>
    <row r="1654" s="3" customFormat="1" ht="15" customHeight="1"/>
    <row r="1655" s="3" customFormat="1" ht="15" customHeight="1"/>
    <row r="1656" s="3" customFormat="1" ht="15" customHeight="1"/>
    <row r="1657" s="3" customFormat="1" ht="15" customHeight="1"/>
    <row r="1658" s="3" customFormat="1" ht="15" customHeight="1"/>
    <row r="1659" s="3" customFormat="1" ht="15" customHeight="1"/>
    <row r="1660" s="3" customFormat="1" ht="15" customHeight="1"/>
    <row r="1661" s="3" customFormat="1" ht="15" customHeight="1"/>
    <row r="1662" s="3" customFormat="1" ht="15" customHeight="1"/>
    <row r="1663" s="3" customFormat="1" ht="15" customHeight="1"/>
    <row r="1664" s="3" customFormat="1" ht="15" customHeight="1"/>
    <row r="1665" s="3" customFormat="1" ht="15" customHeight="1"/>
    <row r="1666" s="3" customFormat="1" ht="15" customHeight="1"/>
    <row r="1667" s="3" customFormat="1" ht="15" customHeight="1"/>
    <row r="1668" s="3" customFormat="1" ht="15" customHeight="1"/>
    <row r="1669" s="3" customFormat="1" ht="15" customHeight="1"/>
    <row r="1670" s="3" customFormat="1" ht="15" customHeight="1"/>
    <row r="1671" s="3" customFormat="1" ht="15" customHeight="1"/>
    <row r="1672" s="3" customFormat="1" ht="15" customHeight="1"/>
    <row r="1673" s="3" customFormat="1" ht="15" customHeight="1"/>
    <row r="1674" s="3" customFormat="1" ht="15" customHeight="1"/>
    <row r="1675" s="3" customFormat="1" ht="15" customHeight="1"/>
    <row r="1676" s="3" customFormat="1" ht="15" customHeight="1"/>
    <row r="1677" s="3" customFormat="1" ht="15" customHeight="1"/>
    <row r="1678" s="3" customFormat="1" ht="15" customHeight="1"/>
    <row r="1679" s="3" customFormat="1" ht="15" customHeight="1"/>
    <row r="1680" s="3" customFormat="1" ht="15" customHeight="1"/>
    <row r="1681" s="3" customFormat="1" ht="15" customHeight="1"/>
    <row r="1682" s="3" customFormat="1" ht="15" customHeight="1"/>
    <row r="1683" s="3" customFormat="1" ht="15" customHeight="1"/>
    <row r="1684" s="3" customFormat="1" ht="15" customHeight="1"/>
    <row r="1685" s="3" customFormat="1" ht="15" customHeight="1"/>
    <row r="1686" s="3" customFormat="1" ht="15" customHeight="1"/>
    <row r="1687" s="3" customFormat="1" ht="15" customHeight="1"/>
    <row r="1688" s="3" customFormat="1" ht="15" customHeight="1"/>
    <row r="1689" s="3" customFormat="1" ht="15" customHeight="1"/>
    <row r="1690" s="3" customFormat="1" ht="15" customHeight="1"/>
    <row r="1691" s="3" customFormat="1" ht="15" customHeight="1"/>
    <row r="1692" s="3" customFormat="1" ht="15" customHeight="1"/>
    <row r="1693" s="3" customFormat="1" ht="15" customHeight="1"/>
    <row r="1694" s="3" customFormat="1" ht="15" customHeight="1"/>
    <row r="1695" s="3" customFormat="1" ht="15" customHeight="1"/>
    <row r="1696" s="3" customFormat="1" ht="15" customHeight="1"/>
    <row r="1697" s="3" customFormat="1" ht="15" customHeight="1"/>
    <row r="1698" s="3" customFormat="1" ht="15" customHeight="1"/>
    <row r="1699" s="3" customFormat="1" ht="15" customHeight="1"/>
    <row r="1700" s="3" customFormat="1" ht="15" customHeight="1"/>
    <row r="1701" s="3" customFormat="1" ht="15" customHeight="1"/>
    <row r="1702" s="3" customFormat="1" ht="15" customHeight="1"/>
    <row r="1703" s="3" customFormat="1" ht="15" customHeight="1"/>
    <row r="1704" s="3" customFormat="1" ht="15" customHeight="1"/>
    <row r="1705" s="3" customFormat="1" ht="15" customHeight="1"/>
    <row r="1706" s="3" customFormat="1" ht="15" customHeight="1"/>
    <row r="1707" s="3" customFormat="1" ht="15" customHeight="1"/>
    <row r="1708" s="3" customFormat="1" ht="15" customHeight="1"/>
    <row r="1709" s="3" customFormat="1" ht="15" customHeight="1"/>
    <row r="1710" s="3" customFormat="1" ht="15" customHeight="1"/>
    <row r="1711" s="3" customFormat="1" ht="15" customHeight="1"/>
    <row r="1712" s="3" customFormat="1" ht="15" customHeight="1"/>
    <row r="1713" s="3" customFormat="1" ht="15" customHeight="1"/>
    <row r="1714" s="3" customFormat="1" ht="15" customHeight="1"/>
    <row r="1715" s="3" customFormat="1" ht="15" customHeight="1"/>
    <row r="1716" s="3" customFormat="1" ht="15" customHeight="1"/>
    <row r="1717" s="3" customFormat="1" ht="15" customHeight="1"/>
    <row r="1718" s="3" customFormat="1" ht="15" customHeight="1"/>
    <row r="1719" s="3" customFormat="1" ht="15" customHeight="1"/>
    <row r="1720" s="3" customFormat="1" ht="15" customHeight="1"/>
    <row r="1721" s="3" customFormat="1" ht="15" customHeight="1"/>
    <row r="1722" s="3" customFormat="1" ht="15" customHeight="1"/>
    <row r="1723" s="3" customFormat="1" ht="15" customHeight="1"/>
    <row r="1724" s="3" customFormat="1" ht="15" customHeight="1"/>
    <row r="1725" s="3" customFormat="1" ht="15" customHeight="1"/>
    <row r="1726" s="3" customFormat="1" ht="15" customHeight="1"/>
    <row r="1727" s="3" customFormat="1" ht="15" customHeight="1"/>
    <row r="1728" s="3" customFormat="1" ht="15" customHeight="1"/>
    <row r="1729" s="3" customFormat="1" ht="15" customHeight="1"/>
    <row r="1730" s="3" customFormat="1" ht="15" customHeight="1"/>
    <row r="1731" s="3" customFormat="1" ht="15" customHeight="1"/>
    <row r="1732" s="3" customFormat="1" ht="15" customHeight="1"/>
    <row r="1733" s="3" customFormat="1" ht="15" customHeight="1"/>
    <row r="1734" s="3" customFormat="1" ht="15" customHeight="1"/>
    <row r="1735" s="3" customFormat="1" ht="15" customHeight="1"/>
    <row r="1736" s="3" customFormat="1" ht="15" customHeight="1"/>
    <row r="1737" s="3" customFormat="1" ht="15" customHeight="1"/>
    <row r="1738" s="3" customFormat="1" ht="15" customHeight="1"/>
    <row r="1739" s="3" customFormat="1" ht="15" customHeight="1"/>
    <row r="1740" s="3" customFormat="1" ht="15" customHeight="1"/>
    <row r="1741" s="3" customFormat="1" ht="15" customHeight="1"/>
    <row r="1742" s="3" customFormat="1" ht="15" customHeight="1"/>
    <row r="1743" s="3" customFormat="1" ht="15" customHeight="1"/>
    <row r="1744" s="3" customFormat="1" ht="15" customHeight="1"/>
    <row r="1745" s="3" customFormat="1" ht="15" customHeight="1"/>
    <row r="1746" s="3" customFormat="1" ht="15" customHeight="1"/>
    <row r="1747" s="3" customFormat="1" ht="15" customHeight="1"/>
    <row r="1748" s="3" customFormat="1" ht="15" customHeight="1"/>
    <row r="1749" s="3" customFormat="1" ht="15" customHeight="1"/>
    <row r="1750" s="3" customFormat="1" ht="15" customHeight="1"/>
    <row r="1751" s="3" customFormat="1" ht="15" customHeight="1"/>
    <row r="1752" s="3" customFormat="1" ht="15" customHeight="1"/>
    <row r="1753" s="3" customFormat="1" ht="15" customHeight="1"/>
    <row r="1754" s="3" customFormat="1" ht="15" customHeight="1"/>
    <row r="1755" s="3" customFormat="1" ht="15" customHeight="1"/>
    <row r="1756" s="3" customFormat="1" ht="15" customHeight="1"/>
    <row r="1757" s="3" customFormat="1" ht="15" customHeight="1"/>
    <row r="1758" s="3" customFormat="1" ht="15" customHeight="1"/>
    <row r="1759" s="3" customFormat="1" ht="15" customHeight="1"/>
    <row r="1760" s="3" customFormat="1" ht="15" customHeight="1"/>
    <row r="1761" s="3" customFormat="1" ht="15" customHeight="1"/>
    <row r="1762" s="3" customFormat="1" ht="15" customHeight="1"/>
    <row r="1763" s="3" customFormat="1" ht="15" customHeight="1"/>
    <row r="1764" s="3" customFormat="1" ht="15" customHeight="1"/>
    <row r="1765" s="3" customFormat="1" ht="15" customHeight="1"/>
    <row r="1766" s="3" customFormat="1" ht="15" customHeight="1"/>
    <row r="1767" s="3" customFormat="1" ht="15" customHeight="1"/>
    <row r="1768" s="3" customFormat="1" ht="15" customHeight="1"/>
    <row r="1769" s="3" customFormat="1" ht="15" customHeight="1"/>
    <row r="1770" s="3" customFormat="1" ht="15" customHeight="1"/>
    <row r="1771" s="3" customFormat="1" ht="15" customHeight="1"/>
    <row r="1772" s="3" customFormat="1" ht="15" customHeight="1"/>
    <row r="1773" s="3" customFormat="1" ht="15" customHeight="1"/>
    <row r="1774" s="3" customFormat="1" ht="15" customHeight="1"/>
    <row r="1775" s="3" customFormat="1" ht="15" customHeight="1"/>
    <row r="1776" s="3" customFormat="1" ht="15" customHeight="1"/>
    <row r="1777" s="3" customFormat="1" ht="15" customHeight="1"/>
    <row r="1778" s="3" customFormat="1" ht="15" customHeight="1"/>
    <row r="1779" s="3" customFormat="1" ht="15" customHeight="1"/>
    <row r="1780" s="3" customFormat="1" ht="15" customHeight="1"/>
    <row r="1781" s="3" customFormat="1" ht="15" customHeight="1"/>
    <row r="1782" s="3" customFormat="1" ht="15" customHeight="1"/>
    <row r="1783" s="3" customFormat="1" ht="15" customHeight="1"/>
    <row r="1784" s="3" customFormat="1" ht="15" customHeight="1"/>
    <row r="1785" s="3" customFormat="1" ht="15" customHeight="1"/>
    <row r="1786" s="3" customFormat="1" ht="15" customHeight="1"/>
    <row r="1787" s="3" customFormat="1" ht="15" customHeight="1"/>
    <row r="1788" s="3" customFormat="1" ht="15" customHeight="1"/>
    <row r="1789" s="3" customFormat="1" ht="15" customHeight="1"/>
    <row r="1790" s="3" customFormat="1" ht="15" customHeight="1"/>
    <row r="1791" s="3" customFormat="1" ht="15" customHeight="1"/>
    <row r="1792" s="3" customFormat="1" ht="15" customHeight="1"/>
    <row r="1793" s="3" customFormat="1" ht="15" customHeight="1"/>
    <row r="1794" s="3" customFormat="1" ht="15" customHeight="1"/>
    <row r="1795" s="3" customFormat="1" ht="15" customHeight="1"/>
    <row r="1796" s="3" customFormat="1" ht="15" customHeight="1"/>
    <row r="1797" s="3" customFormat="1" ht="15" customHeight="1"/>
    <row r="1798" s="3" customFormat="1" ht="15" customHeight="1"/>
    <row r="1799" s="3" customFormat="1" ht="15" customHeight="1"/>
    <row r="1800" s="3" customFormat="1" ht="15" customHeight="1"/>
    <row r="1801" s="3" customFormat="1" ht="15" customHeight="1"/>
    <row r="1802" s="3" customFormat="1" ht="15" customHeight="1"/>
    <row r="1803" s="3" customFormat="1" ht="15" customHeight="1"/>
    <row r="1804" s="3" customFormat="1" ht="15" customHeight="1"/>
    <row r="1805" s="3" customFormat="1" ht="15" customHeight="1"/>
    <row r="1806" s="3" customFormat="1" ht="15" customHeight="1"/>
    <row r="1807" s="3" customFormat="1" ht="15" customHeight="1"/>
    <row r="1808" s="3" customFormat="1" ht="15" customHeight="1"/>
    <row r="1809" s="3" customFormat="1" ht="15" customHeight="1"/>
    <row r="1810" s="3" customFormat="1" ht="15" customHeight="1"/>
    <row r="1811" s="3" customFormat="1" ht="15" customHeight="1"/>
    <row r="1812" s="3" customFormat="1" ht="15" customHeight="1"/>
    <row r="1813" s="3" customFormat="1" ht="15" customHeight="1"/>
    <row r="1814" s="3" customFormat="1" ht="15" customHeight="1"/>
    <row r="1815" s="3" customFormat="1" ht="15" customHeight="1"/>
    <row r="1816" s="3" customFormat="1" ht="15" customHeight="1"/>
    <row r="1817" s="3" customFormat="1" ht="15" customHeight="1"/>
    <row r="1818" s="3" customFormat="1" ht="15" customHeight="1"/>
    <row r="1819" s="3" customFormat="1" ht="15" customHeight="1"/>
    <row r="1820" s="3" customFormat="1" ht="15" customHeight="1"/>
    <row r="1821" s="3" customFormat="1" ht="15" customHeight="1"/>
    <row r="1822" s="3" customFormat="1" ht="15" customHeight="1"/>
    <row r="1823" s="3" customFormat="1" ht="15" customHeight="1"/>
    <row r="1824" s="3" customFormat="1" ht="15" customHeight="1"/>
    <row r="1825" s="3" customFormat="1" ht="15" customHeight="1"/>
    <row r="1826" s="3" customFormat="1" ht="15" customHeight="1"/>
    <row r="1827" s="3" customFormat="1" ht="15" customHeight="1"/>
    <row r="1828" s="3" customFormat="1" ht="15" customHeight="1"/>
    <row r="1829" s="3" customFormat="1" ht="15" customHeight="1"/>
    <row r="1830" s="3" customFormat="1" ht="15" customHeight="1"/>
    <row r="1831" s="3" customFormat="1" ht="15" customHeight="1"/>
    <row r="1832" s="3" customFormat="1" ht="15" customHeight="1"/>
    <row r="1833" s="3" customFormat="1" ht="15" customHeight="1"/>
    <row r="1834" s="3" customFormat="1" ht="15" customHeight="1"/>
    <row r="1835" s="3" customFormat="1" ht="15" customHeight="1"/>
    <row r="1836" s="3" customFormat="1" ht="15" customHeight="1"/>
    <row r="1837" s="3" customFormat="1" ht="15" customHeight="1"/>
    <row r="1838" s="3" customFormat="1" ht="15" customHeight="1"/>
    <row r="1839" s="3" customFormat="1" ht="15" customHeight="1"/>
    <row r="1840" s="3" customFormat="1" ht="15" customHeight="1"/>
    <row r="1841" s="3" customFormat="1" ht="15" customHeight="1"/>
    <row r="1842" s="3" customFormat="1" ht="15" customHeight="1"/>
    <row r="1843" s="3" customFormat="1" ht="15" customHeight="1"/>
    <row r="1844" s="3" customFormat="1" ht="15" customHeight="1"/>
    <row r="1845" s="3" customFormat="1" ht="15" customHeight="1"/>
    <row r="1846" s="3" customFormat="1" ht="15" customHeight="1"/>
    <row r="1847" s="3" customFormat="1" ht="15" customHeight="1"/>
    <row r="1848" s="3" customFormat="1" ht="15" customHeight="1"/>
    <row r="1849" s="3" customFormat="1" ht="15" customHeight="1"/>
    <row r="1850" s="3" customFormat="1" ht="15" customHeight="1"/>
    <row r="1851" s="3" customFormat="1" ht="15" customHeight="1"/>
    <row r="1852" s="3" customFormat="1" ht="15" customHeight="1"/>
    <row r="1853" s="3" customFormat="1" ht="15" customHeight="1"/>
    <row r="1854" s="3" customFormat="1" ht="15" customHeight="1"/>
    <row r="1855" s="3" customFormat="1" ht="15" customHeight="1"/>
    <row r="1856" s="3" customFormat="1" ht="15" customHeight="1"/>
    <row r="1857" s="3" customFormat="1" ht="15" customHeight="1"/>
    <row r="1858" s="3" customFormat="1" ht="15" customHeight="1"/>
    <row r="1859" s="3" customFormat="1" ht="15" customHeight="1"/>
    <row r="1860" s="3" customFormat="1" ht="15" customHeight="1"/>
    <row r="1861" s="3" customFormat="1" ht="15" customHeight="1"/>
    <row r="1862" s="3" customFormat="1" ht="15" customHeight="1"/>
    <row r="1863" s="3" customFormat="1" ht="15" customHeight="1"/>
    <row r="1864" s="3" customFormat="1" ht="15" customHeight="1"/>
    <row r="1865" s="3" customFormat="1" ht="15" customHeight="1"/>
    <row r="1866" s="3" customFormat="1" ht="15" customHeight="1"/>
    <row r="1867" s="3" customFormat="1" ht="15" customHeight="1"/>
    <row r="1868" s="3" customFormat="1" ht="15" customHeight="1"/>
    <row r="1869" s="3" customFormat="1" ht="15" customHeight="1"/>
    <row r="1870" s="3" customFormat="1" ht="15" customHeight="1"/>
    <row r="1871" s="3" customFormat="1" ht="15" customHeight="1"/>
    <row r="1872" s="3" customFormat="1" ht="15" customHeight="1"/>
    <row r="1873" s="3" customFormat="1" ht="15" customHeight="1"/>
    <row r="1874" s="3" customFormat="1" ht="15" customHeight="1"/>
    <row r="1875" s="3" customFormat="1" ht="15" customHeight="1"/>
    <row r="1876" s="3" customFormat="1" ht="15" customHeight="1"/>
    <row r="1877" s="3" customFormat="1" ht="15" customHeight="1"/>
    <row r="1878" s="3" customFormat="1" ht="15" customHeight="1"/>
    <row r="1879" s="3" customFormat="1" ht="15" customHeight="1"/>
    <row r="1880" s="3" customFormat="1" ht="15" customHeight="1"/>
    <row r="1881" s="3" customFormat="1" ht="15" customHeight="1"/>
    <row r="1882" s="3" customFormat="1" ht="15" customHeight="1"/>
    <row r="1883" s="3" customFormat="1" ht="15" customHeight="1"/>
    <row r="1884" s="3" customFormat="1" ht="15" customHeight="1"/>
    <row r="1885" s="3" customFormat="1" ht="15" customHeight="1"/>
    <row r="1886" s="3" customFormat="1" ht="15" customHeight="1"/>
    <row r="1887" s="3" customFormat="1" ht="15" customHeight="1"/>
    <row r="1888" s="3" customFormat="1" ht="15" customHeight="1"/>
    <row r="1889" s="3" customFormat="1" ht="15" customHeight="1"/>
    <row r="1890" s="3" customFormat="1" ht="15" customHeight="1"/>
    <row r="1891" s="3" customFormat="1" ht="15" customHeight="1"/>
    <row r="1892" s="3" customFormat="1" ht="15" customHeight="1"/>
    <row r="1893" s="3" customFormat="1" ht="15" customHeight="1"/>
    <row r="1894" s="3" customFormat="1" ht="15" customHeight="1"/>
    <row r="1895" s="3" customFormat="1" ht="15" customHeight="1"/>
    <row r="1896" s="3" customFormat="1" ht="15" customHeight="1"/>
    <row r="1897" s="3" customFormat="1" ht="15" customHeight="1"/>
    <row r="1898" s="3" customFormat="1" ht="15" customHeight="1"/>
    <row r="1899" s="3" customFormat="1" ht="15" customHeight="1"/>
    <row r="1900" s="3" customFormat="1" ht="15" customHeight="1"/>
    <row r="1901" s="3" customFormat="1" ht="15" customHeight="1"/>
    <row r="1902" s="3" customFormat="1" ht="15" customHeight="1"/>
    <row r="1903" s="3" customFormat="1" ht="15" customHeight="1"/>
    <row r="1904" s="3" customFormat="1" ht="15" customHeight="1"/>
    <row r="1905" s="3" customFormat="1" ht="15" customHeight="1"/>
    <row r="1906" s="3" customFormat="1" ht="15" customHeight="1"/>
    <row r="1907" s="3" customFormat="1" ht="15" customHeight="1"/>
    <row r="1908" s="3" customFormat="1" ht="15" customHeight="1"/>
    <row r="1909" s="3" customFormat="1" ht="15" customHeight="1"/>
    <row r="1910" s="3" customFormat="1" ht="15" customHeight="1"/>
    <row r="1911" s="3" customFormat="1" ht="15" customHeight="1"/>
    <row r="1912" s="3" customFormat="1" ht="15" customHeight="1"/>
    <row r="1913" s="3" customFormat="1" ht="15" customHeight="1"/>
    <row r="1914" s="3" customFormat="1" ht="15" customHeight="1"/>
    <row r="1915" s="3" customFormat="1" ht="15" customHeight="1"/>
    <row r="1916" s="3" customFormat="1" ht="15" customHeight="1"/>
    <row r="1917" s="3" customFormat="1" ht="15" customHeight="1"/>
    <row r="1918" s="3" customFormat="1" ht="15" customHeight="1"/>
    <row r="1919" s="3" customFormat="1" ht="15" customHeight="1"/>
    <row r="1920" s="3" customFormat="1" ht="15" customHeight="1"/>
    <row r="1921" s="3" customFormat="1" ht="15" customHeight="1"/>
    <row r="1922" s="3" customFormat="1" ht="15" customHeight="1"/>
    <row r="1923" s="3" customFormat="1" ht="15" customHeight="1"/>
    <row r="1924" s="3" customFormat="1" ht="15" customHeight="1"/>
    <row r="1925" s="3" customFormat="1" ht="15" customHeight="1"/>
    <row r="1926" s="3" customFormat="1" ht="15" customHeight="1"/>
    <row r="1927" s="3" customFormat="1" ht="15" customHeight="1"/>
    <row r="1928" s="3" customFormat="1" ht="15" customHeight="1"/>
    <row r="1929" s="3" customFormat="1" ht="15" customHeight="1"/>
    <row r="1930" s="3" customFormat="1" ht="15" customHeight="1"/>
    <row r="1931" s="3" customFormat="1" ht="15" customHeight="1"/>
    <row r="1932" s="3" customFormat="1" ht="15" customHeight="1"/>
    <row r="1933" s="3" customFormat="1" ht="15" customHeight="1"/>
    <row r="1934" s="3" customFormat="1" ht="15" customHeight="1"/>
    <row r="1935" s="3" customFormat="1" ht="15" customHeight="1"/>
    <row r="1936" s="3" customFormat="1" ht="15" customHeight="1"/>
    <row r="1937" s="3" customFormat="1" ht="15" customHeight="1"/>
    <row r="1938" s="3" customFormat="1" ht="15" customHeight="1"/>
    <row r="1939" s="3" customFormat="1" ht="15" customHeight="1"/>
    <row r="1940" s="3" customFormat="1" ht="15" customHeight="1"/>
    <row r="1941" s="3" customFormat="1" ht="15" customHeight="1"/>
    <row r="1942" s="3" customFormat="1" ht="15" customHeight="1"/>
    <row r="1943" s="3" customFormat="1" ht="15" customHeight="1"/>
    <row r="1944" s="3" customFormat="1" ht="15" customHeight="1"/>
    <row r="1945" s="3" customFormat="1" ht="15" customHeight="1"/>
    <row r="1946" s="3" customFormat="1" ht="15" customHeight="1"/>
    <row r="1947" s="3" customFormat="1" ht="15" customHeight="1"/>
    <row r="1948" s="3" customFormat="1" ht="15" customHeight="1"/>
    <row r="1949" s="3" customFormat="1" ht="15" customHeight="1"/>
    <row r="1950" s="3" customFormat="1" ht="15" customHeight="1"/>
    <row r="1951" s="3" customFormat="1" ht="15" customHeight="1"/>
    <row r="1952" s="3" customFormat="1" ht="15" customHeight="1"/>
    <row r="1953" s="3" customFormat="1" ht="15" customHeight="1"/>
    <row r="1954" s="3" customFormat="1" ht="15" customHeight="1"/>
    <row r="1955" s="3" customFormat="1" ht="15" customHeight="1"/>
    <row r="1956" s="3" customFormat="1" ht="15" customHeight="1"/>
    <row r="1957" s="3" customFormat="1" ht="15" customHeight="1"/>
    <row r="1958" s="3" customFormat="1" ht="15" customHeight="1"/>
    <row r="1959" s="3" customFormat="1" ht="15" customHeight="1"/>
    <row r="1960" s="3" customFormat="1" ht="15" customHeight="1"/>
    <row r="1961" s="3" customFormat="1" ht="15" customHeight="1"/>
    <row r="1962" s="3" customFormat="1" ht="15" customHeight="1"/>
    <row r="1963" s="3" customFormat="1" ht="15" customHeight="1"/>
    <row r="1964" s="3" customFormat="1" ht="15" customHeight="1"/>
    <row r="1965" s="3" customFormat="1" ht="15" customHeight="1"/>
    <row r="1966" s="3" customFormat="1" ht="15" customHeight="1"/>
    <row r="1967" s="3" customFormat="1" ht="15" customHeight="1"/>
    <row r="1968" s="3" customFormat="1" ht="15" customHeight="1"/>
    <row r="1969" s="3" customFormat="1" ht="15" customHeight="1"/>
    <row r="1970" s="3" customFormat="1" ht="15" customHeight="1"/>
    <row r="1971" s="3" customFormat="1" ht="15" customHeight="1"/>
    <row r="1972" s="3" customFormat="1" ht="15" customHeight="1"/>
    <row r="1973" s="3" customFormat="1" ht="15" customHeight="1"/>
    <row r="1974" s="3" customFormat="1" ht="15" customHeight="1"/>
    <row r="1975" s="3" customFormat="1" ht="15" customHeight="1"/>
    <row r="1976" s="3" customFormat="1" ht="15" customHeight="1"/>
    <row r="1977" s="3" customFormat="1" ht="15" customHeight="1"/>
    <row r="1978" s="3" customFormat="1" ht="15" customHeight="1"/>
    <row r="1979" s="3" customFormat="1" ht="15" customHeight="1"/>
    <row r="1980" s="3" customFormat="1" ht="15" customHeight="1"/>
    <row r="1981" s="3" customFormat="1" ht="15" customHeight="1"/>
    <row r="1982" s="3" customFormat="1" ht="15" customHeight="1"/>
    <row r="1983" s="3" customFormat="1" ht="15" customHeight="1"/>
    <row r="1984" s="3" customFormat="1" ht="15" customHeight="1"/>
    <row r="1985" s="3" customFormat="1" ht="15" customHeight="1"/>
    <row r="1986" s="3" customFormat="1" ht="15" customHeight="1"/>
    <row r="1987" s="3" customFormat="1" ht="15" customHeight="1"/>
    <row r="1988" s="3" customFormat="1" ht="15" customHeight="1"/>
    <row r="1989" s="3" customFormat="1" ht="15" customHeight="1"/>
    <row r="1990" s="3" customFormat="1" ht="15" customHeight="1"/>
    <row r="1991" s="3" customFormat="1" ht="15" customHeight="1"/>
    <row r="1992" s="3" customFormat="1" ht="15" customHeight="1"/>
    <row r="1993" s="3" customFormat="1" ht="15" customHeight="1"/>
    <row r="1994" s="3" customFormat="1" ht="15" customHeight="1"/>
    <row r="1995" s="3" customFormat="1" ht="15" customHeight="1"/>
    <row r="1996" s="3" customFormat="1" ht="15" customHeight="1"/>
    <row r="1997" s="3" customFormat="1" ht="15" customHeight="1"/>
    <row r="1998" s="3" customFormat="1" ht="15" customHeight="1"/>
    <row r="1999" s="3" customFormat="1" ht="15" customHeight="1"/>
    <row r="2000" s="3" customFormat="1" ht="15" customHeight="1"/>
    <row r="2001" s="3" customFormat="1" ht="15" customHeight="1"/>
    <row r="2002" s="3" customFormat="1" ht="15" customHeight="1"/>
    <row r="2003" s="3" customFormat="1" ht="15" customHeight="1"/>
    <row r="2004" s="3" customFormat="1" ht="15" customHeight="1"/>
    <row r="2005" s="3" customFormat="1" ht="15" customHeight="1"/>
    <row r="2006" s="3" customFormat="1" ht="15" customHeight="1"/>
    <row r="2007" s="3" customFormat="1" ht="15" customHeight="1"/>
    <row r="2008" s="3" customFormat="1" ht="15" customHeight="1"/>
    <row r="2009" s="3" customFormat="1" ht="15" customHeight="1"/>
    <row r="2010" s="3" customFormat="1" ht="15" customHeight="1"/>
    <row r="2011" s="3" customFormat="1" ht="15" customHeight="1"/>
    <row r="2012" s="3" customFormat="1" ht="15" customHeight="1"/>
    <row r="2013" s="3" customFormat="1" ht="15" customHeight="1"/>
    <row r="2014" s="3" customFormat="1" ht="15" customHeight="1"/>
    <row r="2015" s="3" customFormat="1" ht="15" customHeight="1"/>
    <row r="2016" s="3" customFormat="1" ht="15" customHeight="1"/>
    <row r="2017" s="3" customFormat="1" ht="15" customHeight="1"/>
    <row r="2018" s="3" customFormat="1" ht="15" customHeight="1"/>
    <row r="2019" s="3" customFormat="1" ht="15" customHeight="1"/>
    <row r="2020" s="3" customFormat="1" ht="15" customHeight="1"/>
    <row r="2021" s="3" customFormat="1" ht="15" customHeight="1"/>
    <row r="2022" s="3" customFormat="1" ht="15" customHeight="1"/>
    <row r="2023" s="3" customFormat="1" ht="15" customHeight="1"/>
    <row r="2024" s="3" customFormat="1" ht="15" customHeight="1"/>
    <row r="2025" s="3" customFormat="1" ht="15" customHeight="1"/>
    <row r="2026" s="3" customFormat="1" ht="15" customHeight="1"/>
    <row r="2027" s="3" customFormat="1" ht="15" customHeight="1"/>
    <row r="2028" s="3" customFormat="1" ht="15" customHeight="1"/>
    <row r="2029" s="3" customFormat="1" ht="15" customHeight="1"/>
    <row r="2030" s="3" customFormat="1" ht="15" customHeight="1"/>
    <row r="2031" s="3" customFormat="1" ht="15" customHeight="1"/>
    <row r="2032" s="3" customFormat="1" ht="15" customHeight="1"/>
    <row r="2033" s="3" customFormat="1" ht="15" customHeight="1"/>
    <row r="2034" s="3" customFormat="1" ht="15" customHeight="1"/>
    <row r="2035" s="3" customFormat="1" ht="15" customHeight="1"/>
    <row r="2036" s="3" customFormat="1" ht="15" customHeight="1"/>
    <row r="2037" s="3" customFormat="1" ht="15" customHeight="1"/>
    <row r="2038" s="3" customFormat="1" ht="15" customHeight="1"/>
    <row r="2039" s="3" customFormat="1" ht="15" customHeight="1"/>
    <row r="2040" s="3" customFormat="1" ht="15" customHeight="1"/>
    <row r="2041" s="3" customFormat="1" ht="15" customHeight="1"/>
    <row r="2042" s="3" customFormat="1" ht="15" customHeight="1"/>
    <row r="2043" s="3" customFormat="1" ht="15" customHeight="1"/>
    <row r="2044" s="3" customFormat="1" ht="15" customHeight="1"/>
    <row r="2045" s="3" customFormat="1" ht="15" customHeight="1"/>
    <row r="2046" s="3" customFormat="1" ht="15" customHeight="1"/>
    <row r="2047" s="3" customFormat="1" ht="15" customHeight="1"/>
    <row r="2048" s="3" customFormat="1" ht="15" customHeight="1"/>
    <row r="2049" s="3" customFormat="1" ht="15" customHeight="1"/>
    <row r="2050" s="3" customFormat="1" ht="15" customHeight="1"/>
    <row r="2051" s="3" customFormat="1" ht="15" customHeight="1"/>
    <row r="2052" s="3" customFormat="1" ht="15" customHeight="1"/>
    <row r="2053" s="3" customFormat="1" ht="15" customHeight="1"/>
    <row r="2054" s="3" customFormat="1" ht="15" customHeight="1"/>
    <row r="2055" s="3" customFormat="1" ht="15" customHeight="1"/>
    <row r="2056" s="3" customFormat="1" ht="15" customHeight="1"/>
    <row r="2057" s="3" customFormat="1" ht="15" customHeight="1"/>
    <row r="2058" s="3" customFormat="1" ht="15" customHeight="1"/>
    <row r="2059" s="3" customFormat="1" ht="15" customHeight="1"/>
    <row r="2060" s="3" customFormat="1" ht="15" customHeight="1"/>
    <row r="2061" s="3" customFormat="1" ht="15" customHeight="1"/>
    <row r="2062" s="3" customFormat="1" ht="15" customHeight="1"/>
    <row r="2063" s="3" customFormat="1" ht="15" customHeight="1"/>
    <row r="2064" s="3" customFormat="1" ht="15" customHeight="1"/>
    <row r="2065" s="3" customFormat="1" ht="15" customHeight="1"/>
    <row r="2066" s="3" customFormat="1" ht="15" customHeight="1"/>
    <row r="2067" s="3" customFormat="1" ht="15" customHeight="1"/>
    <row r="2068" s="3" customFormat="1" ht="15" customHeight="1"/>
    <row r="2069" s="3" customFormat="1" ht="15" customHeight="1"/>
    <row r="2070" s="3" customFormat="1" ht="15" customHeight="1"/>
    <row r="2071" s="3" customFormat="1" ht="15" customHeight="1"/>
    <row r="2072" s="3" customFormat="1" ht="15" customHeight="1"/>
    <row r="2073" s="3" customFormat="1" ht="15" customHeight="1"/>
    <row r="2074" s="3" customFormat="1" ht="15" customHeight="1"/>
    <row r="2075" s="3" customFormat="1" ht="15" customHeight="1"/>
    <row r="2076" s="3" customFormat="1" ht="15" customHeight="1"/>
    <row r="2077" s="3" customFormat="1" ht="15" customHeight="1"/>
    <row r="2078" s="3" customFormat="1" ht="15" customHeight="1"/>
    <row r="2079" s="3" customFormat="1" ht="15" customHeight="1"/>
    <row r="2080" s="3" customFormat="1" ht="15" customHeight="1"/>
    <row r="2081" s="3" customFormat="1" ht="15" customHeight="1"/>
    <row r="2082" s="3" customFormat="1" ht="15" customHeight="1"/>
    <row r="2083" s="3" customFormat="1" ht="15" customHeight="1"/>
    <row r="2084" s="3" customFormat="1" ht="15" customHeight="1"/>
    <row r="2085" s="3" customFormat="1" ht="15" customHeight="1"/>
    <row r="2086" s="3" customFormat="1" ht="15" customHeight="1"/>
    <row r="2087" s="3" customFormat="1" ht="15" customHeight="1"/>
    <row r="2088" s="3" customFormat="1" ht="15" customHeight="1"/>
    <row r="2089" s="3" customFormat="1" ht="15" customHeight="1"/>
    <row r="2090" s="3" customFormat="1" ht="15" customHeight="1"/>
    <row r="2091" s="3" customFormat="1" ht="15" customHeight="1"/>
    <row r="2092" s="3" customFormat="1" ht="15" customHeight="1"/>
    <row r="2093" s="3" customFormat="1" ht="15" customHeight="1"/>
    <row r="2094" s="3" customFormat="1" ht="15" customHeight="1"/>
    <row r="2095" s="3" customFormat="1" ht="15" customHeight="1"/>
    <row r="2096" s="3" customFormat="1" ht="15" customHeight="1"/>
    <row r="2097" s="3" customFormat="1" ht="15" customHeight="1"/>
    <row r="2098" s="3" customFormat="1" ht="15" customHeight="1"/>
    <row r="2099" s="3" customFormat="1" ht="15" customHeight="1"/>
    <row r="2100" s="3" customFormat="1" ht="15" customHeight="1"/>
    <row r="2101" s="3" customFormat="1" ht="15" customHeight="1"/>
    <row r="2102" s="3" customFormat="1" ht="15" customHeight="1"/>
    <row r="2103" s="3" customFormat="1" ht="15" customHeight="1"/>
    <row r="2104" s="3" customFormat="1" ht="15" customHeight="1"/>
    <row r="2105" s="3" customFormat="1" ht="15" customHeight="1"/>
    <row r="2106" s="3" customFormat="1" ht="15" customHeight="1"/>
    <row r="2107" s="3" customFormat="1" ht="15" customHeight="1"/>
    <row r="2108" s="3" customFormat="1" ht="15" customHeight="1"/>
    <row r="2109" s="3" customFormat="1" ht="15" customHeight="1"/>
    <row r="2110" s="3" customFormat="1" ht="15" customHeight="1"/>
    <row r="2111" s="3" customFormat="1" ht="15" customHeight="1"/>
    <row r="2112" s="3" customFormat="1" ht="15" customHeight="1"/>
    <row r="2113" s="3" customFormat="1" ht="15" customHeight="1"/>
    <row r="2114" s="3" customFormat="1" ht="15" customHeight="1"/>
    <row r="2115" s="3" customFormat="1" ht="15" customHeight="1"/>
    <row r="2116" s="3" customFormat="1" ht="15" customHeight="1"/>
    <row r="2117" s="3" customFormat="1" ht="15" customHeight="1"/>
    <row r="2118" s="3" customFormat="1" ht="15" customHeight="1"/>
    <row r="2119" s="3" customFormat="1" ht="15" customHeight="1"/>
    <row r="2120" s="3" customFormat="1" ht="15" customHeight="1"/>
    <row r="2121" s="3" customFormat="1" ht="15" customHeight="1"/>
    <row r="2122" s="3" customFormat="1" ht="15" customHeight="1"/>
    <row r="2123" s="3" customFormat="1" ht="15" customHeight="1"/>
    <row r="2124" s="3" customFormat="1" ht="15" customHeight="1"/>
    <row r="2125" s="3" customFormat="1" ht="15" customHeight="1"/>
    <row r="2126" s="3" customFormat="1" ht="15" customHeight="1"/>
    <row r="2127" s="3" customFormat="1" ht="15" customHeight="1"/>
    <row r="2128" s="3" customFormat="1" ht="15" customHeight="1"/>
    <row r="2129" s="3" customFormat="1" ht="15" customHeight="1"/>
    <row r="2130" s="3" customFormat="1" ht="15" customHeight="1"/>
    <row r="2131" s="3" customFormat="1" ht="15" customHeight="1"/>
    <row r="2132" s="3" customFormat="1" ht="15" customHeight="1"/>
    <row r="2133" s="3" customFormat="1" ht="15" customHeight="1"/>
    <row r="2134" s="3" customFormat="1" ht="15" customHeight="1"/>
    <row r="2135" s="3" customFormat="1" ht="15" customHeight="1"/>
    <row r="2136" s="3" customFormat="1" ht="15" customHeight="1"/>
    <row r="2137" s="3" customFormat="1" ht="15" customHeight="1"/>
    <row r="2138" s="3" customFormat="1" ht="15" customHeight="1"/>
    <row r="2139" s="3" customFormat="1" ht="15" customHeight="1"/>
    <row r="2140" s="3" customFormat="1" ht="15" customHeight="1"/>
    <row r="2141" s="3" customFormat="1" ht="15" customHeight="1"/>
    <row r="2142" s="3" customFormat="1" ht="15" customHeight="1"/>
    <row r="2143" s="3" customFormat="1" ht="15" customHeight="1"/>
    <row r="2144" s="3" customFormat="1" ht="15" customHeight="1"/>
    <row r="2145" s="3" customFormat="1" ht="15" customHeight="1"/>
    <row r="2146" s="3" customFormat="1" ht="15" customHeight="1"/>
    <row r="2147" s="3" customFormat="1" ht="15" customHeight="1"/>
    <row r="2148" s="3" customFormat="1" ht="15" customHeight="1"/>
    <row r="2149" s="3" customFormat="1" ht="15" customHeight="1"/>
    <row r="2150" s="3" customFormat="1" ht="15" customHeight="1"/>
    <row r="2151" s="3" customFormat="1" ht="15" customHeight="1"/>
    <row r="2152" s="3" customFormat="1" ht="15" customHeight="1"/>
    <row r="2153" s="3" customFormat="1" ht="15" customHeight="1"/>
    <row r="2154" s="3" customFormat="1" ht="15" customHeight="1"/>
    <row r="2155" s="3" customFormat="1" ht="15" customHeight="1"/>
    <row r="2156" s="3" customFormat="1" ht="15" customHeight="1"/>
    <row r="2157" s="3" customFormat="1" ht="15" customHeight="1"/>
    <row r="2158" s="3" customFormat="1" ht="15" customHeight="1"/>
    <row r="2159" s="3" customFormat="1" ht="15" customHeight="1"/>
    <row r="2160" s="3" customFormat="1" ht="15" customHeight="1"/>
    <row r="2161" s="3" customFormat="1" ht="15" customHeight="1"/>
    <row r="2162" s="3" customFormat="1" ht="15" customHeight="1"/>
    <row r="2163" s="3" customFormat="1" ht="15" customHeight="1"/>
    <row r="2164" s="3" customFormat="1" ht="15" customHeight="1"/>
    <row r="2165" s="3" customFormat="1" ht="15" customHeight="1"/>
    <row r="2166" s="3" customFormat="1" ht="15" customHeight="1"/>
    <row r="2167" s="3" customFormat="1" ht="15" customHeight="1"/>
    <row r="2168" s="3" customFormat="1" ht="15" customHeight="1"/>
    <row r="2169" s="3" customFormat="1" ht="15" customHeight="1"/>
    <row r="2170" s="3" customFormat="1" ht="15" customHeight="1"/>
    <row r="2171" s="3" customFormat="1" ht="15" customHeight="1"/>
    <row r="2172" s="3" customFormat="1" ht="15" customHeight="1"/>
    <row r="2173" s="3" customFormat="1" ht="15" customHeight="1"/>
    <row r="2174" s="3" customFormat="1" ht="15" customHeight="1"/>
    <row r="2175" s="3" customFormat="1" ht="15" customHeight="1"/>
    <row r="2176" s="3" customFormat="1" ht="15" customHeight="1"/>
    <row r="2177" s="3" customFormat="1" ht="15" customHeight="1"/>
    <row r="2178" s="3" customFormat="1" ht="15" customHeight="1"/>
    <row r="2179" s="3" customFormat="1" ht="15" customHeight="1"/>
    <row r="2180" s="3" customFormat="1" ht="15" customHeight="1"/>
    <row r="2181" s="3" customFormat="1" ht="15" customHeight="1"/>
    <row r="2182" s="3" customFormat="1" ht="15" customHeight="1"/>
    <row r="2183" s="3" customFormat="1" ht="15" customHeight="1"/>
    <row r="2184" s="3" customFormat="1" ht="15" customHeight="1"/>
    <row r="2185" s="3" customFormat="1" ht="15" customHeight="1"/>
    <row r="2186" s="3" customFormat="1" ht="15" customHeight="1"/>
    <row r="2187" s="3" customFormat="1" ht="15" customHeight="1"/>
    <row r="2188" s="3" customFormat="1" ht="15" customHeight="1"/>
    <row r="2189" s="3" customFormat="1" ht="15" customHeight="1"/>
    <row r="2190" s="3" customFormat="1" ht="15" customHeight="1"/>
    <row r="2191" s="3" customFormat="1" ht="15" customHeight="1"/>
    <row r="2192" s="3" customFormat="1" ht="15" customHeight="1"/>
    <row r="2193" s="3" customFormat="1" ht="15" customHeight="1"/>
    <row r="2194" s="3" customFormat="1" ht="15" customHeight="1"/>
    <row r="2195" s="3" customFormat="1" ht="15" customHeight="1"/>
    <row r="2196" s="3" customFormat="1" ht="15" customHeight="1"/>
    <row r="2197" s="3" customFormat="1" ht="15" customHeight="1"/>
    <row r="2198" s="3" customFormat="1" ht="15" customHeight="1"/>
    <row r="2199" s="3" customFormat="1" ht="15" customHeight="1"/>
    <row r="2200" s="3" customFormat="1" ht="15" customHeight="1"/>
    <row r="2201" s="3" customFormat="1" ht="15" customHeight="1"/>
    <row r="2202" s="3" customFormat="1" ht="15" customHeight="1"/>
    <row r="2203" s="3" customFormat="1" ht="15" customHeight="1"/>
    <row r="2204" s="3" customFormat="1" ht="15" customHeight="1"/>
    <row r="2205" s="3" customFormat="1" ht="15" customHeight="1"/>
    <row r="2206" s="3" customFormat="1" ht="15" customHeight="1"/>
    <row r="2207" s="3" customFormat="1" ht="15" customHeight="1"/>
    <row r="2208" s="3" customFormat="1" ht="15" customHeight="1"/>
    <row r="2209" s="3" customFormat="1" ht="15" customHeight="1"/>
    <row r="2210" s="3" customFormat="1" ht="15" customHeight="1"/>
    <row r="2211" s="3" customFormat="1" ht="15" customHeight="1"/>
    <row r="2212" s="3" customFormat="1" ht="15" customHeight="1"/>
    <row r="2213" s="3" customFormat="1" ht="15" customHeight="1"/>
    <row r="2214" s="3" customFormat="1" ht="15" customHeight="1"/>
    <row r="2215" s="3" customFormat="1" ht="15" customHeight="1"/>
    <row r="2216" s="3" customFormat="1" ht="15" customHeight="1"/>
    <row r="2217" s="3" customFormat="1" ht="15" customHeight="1"/>
    <row r="2218" s="3" customFormat="1" ht="15" customHeight="1"/>
    <row r="2219" s="3" customFormat="1" ht="15" customHeight="1"/>
    <row r="2220" s="3" customFormat="1" ht="15" customHeight="1"/>
    <row r="2221" s="3" customFormat="1" ht="15" customHeight="1"/>
    <row r="2222" s="3" customFormat="1" ht="15" customHeight="1"/>
    <row r="2223" s="3" customFormat="1" ht="15" customHeight="1"/>
    <row r="2224" s="3" customFormat="1" ht="15" customHeight="1"/>
    <row r="2225" s="3" customFormat="1" ht="15" customHeight="1"/>
    <row r="2226" s="3" customFormat="1" ht="15" customHeight="1"/>
    <row r="2227" s="3" customFormat="1" ht="15" customHeight="1"/>
    <row r="2228" s="3" customFormat="1" ht="15" customHeight="1"/>
    <row r="2229" s="3" customFormat="1" ht="15" customHeight="1"/>
    <row r="2230" s="3" customFormat="1" ht="15" customHeight="1"/>
    <row r="2231" s="3" customFormat="1" ht="15" customHeight="1"/>
    <row r="2232" s="3" customFormat="1" ht="15" customHeight="1"/>
    <row r="2233" s="3" customFormat="1" ht="15" customHeight="1"/>
    <row r="2234" s="3" customFormat="1" ht="15" customHeight="1"/>
    <row r="2235" s="3" customFormat="1" ht="15" customHeight="1"/>
    <row r="2236" s="3" customFormat="1" ht="15" customHeight="1"/>
    <row r="2237" s="3" customFormat="1" ht="15" customHeight="1"/>
    <row r="2238" s="3" customFormat="1" ht="15" customHeight="1"/>
    <row r="2239" s="3" customFormat="1" ht="15" customHeight="1"/>
    <row r="2240" s="3" customFormat="1" ht="15" customHeight="1"/>
    <row r="2241" s="3" customFormat="1" ht="15" customHeight="1"/>
    <row r="2242" s="3" customFormat="1" ht="15" customHeight="1"/>
    <row r="2243" s="3" customFormat="1" ht="15" customHeight="1"/>
    <row r="2244" s="3" customFormat="1" ht="15" customHeight="1"/>
    <row r="2245" s="3" customFormat="1" ht="15" customHeight="1"/>
    <row r="2246" s="3" customFormat="1" ht="15" customHeight="1"/>
    <row r="2247" s="3" customFormat="1" ht="15" customHeight="1"/>
    <row r="2248" s="3" customFormat="1" ht="15" customHeight="1"/>
    <row r="2249" s="3" customFormat="1" ht="15" customHeight="1"/>
    <row r="2250" s="3" customFormat="1" ht="15" customHeight="1"/>
    <row r="2251" s="3" customFormat="1" ht="15" customHeight="1"/>
    <row r="2252" s="3" customFormat="1" ht="15" customHeight="1"/>
    <row r="2253" s="3" customFormat="1" ht="15" customHeight="1"/>
    <row r="2254" s="3" customFormat="1" ht="15" customHeight="1"/>
    <row r="2255" s="3" customFormat="1" ht="15" customHeight="1"/>
    <row r="2256" s="3" customFormat="1" ht="15" customHeight="1"/>
    <row r="2257" s="3" customFormat="1" ht="15" customHeight="1"/>
    <row r="2258" s="3" customFormat="1" ht="15" customHeight="1"/>
    <row r="2259" s="3" customFormat="1" ht="15" customHeight="1"/>
    <row r="2260" s="3" customFormat="1" ht="15" customHeight="1"/>
    <row r="2261" s="3" customFormat="1" ht="15" customHeight="1"/>
    <row r="2262" s="3" customFormat="1" ht="15" customHeight="1"/>
    <row r="2263" s="3" customFormat="1" ht="15" customHeight="1"/>
    <row r="2264" s="3" customFormat="1" ht="15" customHeight="1"/>
    <row r="2265" s="3" customFormat="1" ht="15" customHeight="1"/>
    <row r="2266" s="3" customFormat="1" ht="15" customHeight="1"/>
    <row r="2267" s="3" customFormat="1" ht="15" customHeight="1"/>
    <row r="2268" s="3" customFormat="1" ht="15" customHeight="1"/>
    <row r="2269" s="3" customFormat="1" ht="15" customHeight="1"/>
    <row r="2270" s="3" customFormat="1" ht="15" customHeight="1"/>
    <row r="2271" s="3" customFormat="1" ht="15" customHeight="1"/>
    <row r="2272" s="3" customFormat="1" ht="15" customHeight="1"/>
    <row r="2273" s="3" customFormat="1" ht="15" customHeight="1"/>
    <row r="2274" s="3" customFormat="1" ht="15" customHeight="1"/>
    <row r="2275" s="3" customFormat="1" ht="15" customHeight="1"/>
    <row r="2276" s="3" customFormat="1" ht="15" customHeight="1"/>
    <row r="2277" s="3" customFormat="1" ht="15" customHeight="1"/>
    <row r="2278" s="3" customFormat="1" ht="15" customHeight="1"/>
    <row r="2279" s="3" customFormat="1" ht="15" customHeight="1"/>
    <row r="2280" s="3" customFormat="1" ht="15" customHeight="1"/>
    <row r="2281" s="3" customFormat="1" ht="15" customHeight="1"/>
    <row r="2282" s="3" customFormat="1" ht="15" customHeight="1"/>
    <row r="2283" s="3" customFormat="1" ht="15" customHeight="1"/>
    <row r="2284" s="3" customFormat="1" ht="15" customHeight="1"/>
    <row r="2285" s="3" customFormat="1" ht="15" customHeight="1"/>
    <row r="2286" s="3" customFormat="1" ht="15" customHeight="1"/>
    <row r="2287" s="3" customFormat="1" ht="15" customHeight="1"/>
    <row r="2288" s="3" customFormat="1" ht="15" customHeight="1"/>
    <row r="2289" s="3" customFormat="1" ht="15" customHeight="1"/>
    <row r="2290" s="3" customFormat="1" ht="15" customHeight="1"/>
    <row r="2291" s="3" customFormat="1" ht="15" customHeight="1"/>
    <row r="2292" s="3" customFormat="1" ht="15" customHeight="1"/>
    <row r="2293" s="3" customFormat="1" ht="15" customHeight="1"/>
    <row r="2294" s="3" customFormat="1" ht="15" customHeight="1"/>
    <row r="2295" s="3" customFormat="1" ht="15" customHeight="1"/>
    <row r="2296" s="3" customFormat="1" ht="15" customHeight="1"/>
    <row r="2297" s="3" customFormat="1" ht="15" customHeight="1"/>
    <row r="2298" s="3" customFormat="1" ht="15" customHeight="1"/>
    <row r="2299" s="3" customFormat="1" ht="15" customHeight="1"/>
    <row r="2300" s="3" customFormat="1" ht="15" customHeight="1"/>
    <row r="2301" s="3" customFormat="1" ht="15" customHeight="1"/>
    <row r="2302" s="3" customFormat="1" ht="15" customHeight="1"/>
    <row r="2303" s="3" customFormat="1" ht="15" customHeight="1"/>
    <row r="2304" s="3" customFormat="1" ht="15" customHeight="1"/>
    <row r="2305" s="3" customFormat="1" ht="15" customHeight="1"/>
    <row r="2306" s="3" customFormat="1" ht="15" customHeight="1"/>
    <row r="2307" s="3" customFormat="1" ht="15" customHeight="1"/>
    <row r="2308" s="3" customFormat="1" ht="15" customHeight="1"/>
    <row r="2309" s="3" customFormat="1" ht="15" customHeight="1"/>
    <row r="2310" s="3" customFormat="1" ht="15" customHeight="1"/>
    <row r="2311" s="3" customFormat="1" ht="15" customHeight="1"/>
    <row r="2312" s="3" customFormat="1" ht="15" customHeight="1"/>
    <row r="2313" s="3" customFormat="1" ht="15" customHeight="1"/>
    <row r="2314" s="3" customFormat="1" ht="15" customHeight="1"/>
    <row r="2315" s="3" customFormat="1" ht="15" customHeight="1"/>
    <row r="2316" s="3" customFormat="1" ht="15" customHeight="1"/>
    <row r="2317" s="3" customFormat="1" ht="15" customHeight="1"/>
    <row r="2318" s="3" customFormat="1" ht="15" customHeight="1"/>
    <row r="2319" s="3" customFormat="1" ht="15" customHeight="1"/>
    <row r="2320" s="3" customFormat="1" ht="15" customHeight="1"/>
    <row r="2321" s="3" customFormat="1" ht="15" customHeight="1"/>
    <row r="2322" s="3" customFormat="1" ht="15" customHeight="1"/>
    <row r="2323" s="3" customFormat="1" ht="15" customHeight="1"/>
    <row r="2324" s="3" customFormat="1" ht="15" customHeight="1"/>
    <row r="2325" s="3" customFormat="1" ht="15" customHeight="1"/>
    <row r="2326" s="3" customFormat="1" ht="15" customHeight="1"/>
    <row r="2327" s="3" customFormat="1" ht="15" customHeight="1"/>
    <row r="2328" s="3" customFormat="1" ht="15" customHeight="1"/>
    <row r="2329" s="3" customFormat="1" ht="15" customHeight="1"/>
    <row r="2330" s="3" customFormat="1" ht="15" customHeight="1"/>
    <row r="2331" s="3" customFormat="1" ht="15" customHeight="1"/>
    <row r="2332" s="3" customFormat="1" ht="15" customHeight="1"/>
    <row r="2333" s="3" customFormat="1" ht="15" customHeight="1"/>
    <row r="2334" s="3" customFormat="1" ht="15" customHeight="1"/>
    <row r="2335" s="3" customFormat="1" ht="15" customHeight="1"/>
    <row r="2336" s="3" customFormat="1" ht="15" customHeight="1"/>
    <row r="2337" s="3" customFormat="1" ht="15" customHeight="1"/>
    <row r="2338" s="3" customFormat="1" ht="15" customHeight="1"/>
    <row r="2339" s="3" customFormat="1" ht="15" customHeight="1"/>
    <row r="2340" s="3" customFormat="1" ht="15" customHeight="1"/>
    <row r="2341" s="3" customFormat="1" ht="15" customHeight="1"/>
    <row r="2342" s="3" customFormat="1" ht="15" customHeight="1"/>
    <row r="2343" s="3" customFormat="1" ht="15" customHeight="1"/>
    <row r="2344" s="3" customFormat="1" ht="15" customHeight="1"/>
    <row r="2345" s="3" customFormat="1" ht="15" customHeight="1"/>
    <row r="2346" s="3" customFormat="1" ht="15" customHeight="1"/>
    <row r="2347" s="3" customFormat="1" ht="15" customHeight="1"/>
    <row r="2348" s="3" customFormat="1" ht="15" customHeight="1"/>
    <row r="2349" s="3" customFormat="1" ht="15" customHeight="1"/>
    <row r="2350" s="3" customFormat="1" ht="15" customHeight="1"/>
    <row r="2351" s="3" customFormat="1" ht="15" customHeight="1"/>
    <row r="2352" s="3" customFormat="1" ht="15" customHeight="1"/>
    <row r="2353" s="3" customFormat="1" ht="15" customHeight="1"/>
    <row r="2354" s="3" customFormat="1" ht="15" customHeight="1"/>
    <row r="2355" s="3" customFormat="1" ht="15" customHeight="1"/>
    <row r="2356" s="3" customFormat="1" ht="15" customHeight="1"/>
    <row r="2357" s="3" customFormat="1" ht="15" customHeight="1"/>
    <row r="2358" s="3" customFormat="1" ht="15" customHeight="1"/>
    <row r="2359" s="3" customFormat="1" ht="15" customHeight="1"/>
    <row r="2360" s="3" customFormat="1" ht="15" customHeight="1"/>
    <row r="2361" s="3" customFormat="1" ht="15" customHeight="1"/>
    <row r="2362" s="3" customFormat="1" ht="15" customHeight="1"/>
    <row r="2363" s="3" customFormat="1" ht="15" customHeight="1"/>
    <row r="2364" s="3" customFormat="1" ht="15" customHeight="1"/>
    <row r="2365" s="3" customFormat="1" ht="15" customHeight="1"/>
    <row r="2366" s="3" customFormat="1" ht="15" customHeight="1"/>
    <row r="2367" s="3" customFormat="1" ht="15" customHeight="1"/>
    <row r="2368" s="3" customFormat="1" ht="15" customHeight="1"/>
    <row r="2369" s="3" customFormat="1" ht="15" customHeight="1"/>
    <row r="2370" s="3" customFormat="1" ht="15" customHeight="1"/>
    <row r="2371" s="3" customFormat="1" ht="15" customHeight="1"/>
    <row r="2372" s="3" customFormat="1" ht="15" customHeight="1"/>
    <row r="2373" s="3" customFormat="1" ht="15" customHeight="1"/>
    <row r="2374" s="3" customFormat="1" ht="15" customHeight="1"/>
    <row r="2375" s="3" customFormat="1" ht="15" customHeight="1"/>
    <row r="2376" s="3" customFormat="1" ht="15" customHeight="1"/>
    <row r="2377" s="3" customFormat="1" ht="15" customHeight="1"/>
    <row r="2378" s="3" customFormat="1" ht="15" customHeight="1"/>
    <row r="2379" s="3" customFormat="1" ht="15" customHeight="1"/>
    <row r="2380" s="3" customFormat="1" ht="15" customHeight="1"/>
    <row r="2381" s="3" customFormat="1" ht="15" customHeight="1"/>
    <row r="2382" s="3" customFormat="1" ht="15" customHeight="1"/>
    <row r="2383" s="3" customFormat="1" ht="15" customHeight="1"/>
    <row r="2384" s="3" customFormat="1" ht="15" customHeight="1"/>
    <row r="2385" s="3" customFormat="1" ht="15" customHeight="1"/>
    <row r="2386" s="3" customFormat="1" ht="15" customHeight="1"/>
    <row r="2387" s="3" customFormat="1" ht="15" customHeight="1"/>
    <row r="2388" s="3" customFormat="1" ht="15" customHeight="1"/>
    <row r="2389" s="3" customFormat="1" ht="15" customHeight="1"/>
    <row r="2390" s="3" customFormat="1" ht="15" customHeight="1"/>
    <row r="2391" s="3" customFormat="1" ht="15" customHeight="1"/>
    <row r="2392" s="3" customFormat="1" ht="15" customHeight="1"/>
    <row r="2393" s="3" customFormat="1" ht="15" customHeight="1"/>
    <row r="2394" s="3" customFormat="1" ht="15" customHeight="1"/>
    <row r="2395" s="3" customFormat="1" ht="15" customHeight="1"/>
    <row r="2396" s="3" customFormat="1" ht="15" customHeight="1"/>
    <row r="2397" s="3" customFormat="1" ht="15" customHeight="1"/>
    <row r="2398" s="3" customFormat="1" ht="15" customHeight="1"/>
    <row r="2399" s="3" customFormat="1" ht="15" customHeight="1"/>
    <row r="2400" s="3" customFormat="1" ht="15" customHeight="1"/>
    <row r="2401" s="3" customFormat="1" ht="15" customHeight="1"/>
    <row r="2402" s="3" customFormat="1" ht="15" customHeight="1"/>
    <row r="2403" s="3" customFormat="1" ht="15" customHeight="1"/>
    <row r="2404" s="3" customFormat="1" ht="15" customHeight="1"/>
    <row r="2405" s="3" customFormat="1" ht="15" customHeight="1"/>
    <row r="2406" s="3" customFormat="1" ht="15" customHeight="1"/>
    <row r="2407" s="3" customFormat="1" ht="15" customHeight="1"/>
    <row r="2408" s="3" customFormat="1" ht="15" customHeight="1"/>
    <row r="2409" s="3" customFormat="1" ht="15" customHeight="1"/>
    <row r="2410" s="3" customFormat="1" ht="15" customHeight="1"/>
    <row r="2411" s="3" customFormat="1" ht="15" customHeight="1"/>
    <row r="2412" s="3" customFormat="1" ht="15" customHeight="1"/>
    <row r="2413" s="3" customFormat="1" ht="15" customHeight="1"/>
    <row r="2414" s="3" customFormat="1" ht="15" customHeight="1"/>
    <row r="2415" s="3" customFormat="1" ht="15" customHeight="1"/>
    <row r="2416" s="3" customFormat="1" ht="15" customHeight="1"/>
    <row r="2417" s="3" customFormat="1" ht="15" customHeight="1"/>
    <row r="2418" s="3" customFormat="1" ht="15" customHeight="1"/>
    <row r="2419" s="3" customFormat="1" ht="15" customHeight="1"/>
    <row r="2420" s="3" customFormat="1" ht="15" customHeight="1"/>
    <row r="2421" s="3" customFormat="1" ht="15" customHeight="1"/>
    <row r="2422" s="3" customFormat="1" ht="15" customHeight="1"/>
    <row r="2423" s="3" customFormat="1" ht="15" customHeight="1"/>
    <row r="2424" s="3" customFormat="1" ht="15" customHeight="1"/>
    <row r="2425" s="3" customFormat="1" ht="15" customHeight="1"/>
    <row r="2426" s="3" customFormat="1" ht="15" customHeight="1"/>
    <row r="2427" s="3" customFormat="1" ht="15" customHeight="1"/>
    <row r="2428" s="3" customFormat="1" ht="15" customHeight="1"/>
    <row r="2429" s="3" customFormat="1" ht="15" customHeight="1"/>
    <row r="2430" s="3" customFormat="1" ht="15" customHeight="1"/>
    <row r="2431" s="3" customFormat="1" ht="15" customHeight="1"/>
    <row r="2432" s="3" customFormat="1" ht="15" customHeight="1"/>
    <row r="2433" s="3" customFormat="1" ht="15" customHeight="1"/>
    <row r="2434" s="3" customFormat="1" ht="15" customHeight="1"/>
    <row r="2435" s="3" customFormat="1" ht="15" customHeight="1"/>
    <row r="2436" s="3" customFormat="1" ht="15" customHeight="1"/>
    <row r="2437" s="3" customFormat="1" ht="15" customHeight="1"/>
    <row r="2438" s="3" customFormat="1" ht="15" customHeight="1"/>
    <row r="2439" s="3" customFormat="1" ht="15" customHeight="1"/>
    <row r="2440" s="3" customFormat="1" ht="15" customHeight="1"/>
    <row r="2441" s="3" customFormat="1" ht="15" customHeight="1"/>
    <row r="2442" s="3" customFormat="1" ht="15" customHeight="1"/>
    <row r="2443" s="3" customFormat="1" ht="15" customHeight="1"/>
    <row r="2444" s="3" customFormat="1" ht="15" customHeight="1"/>
    <row r="2445" s="3" customFormat="1" ht="15" customHeight="1"/>
    <row r="2446" s="3" customFormat="1" ht="15" customHeight="1"/>
    <row r="2447" s="3" customFormat="1" ht="15" customHeight="1"/>
    <row r="2448" s="3" customFormat="1" ht="15" customHeight="1"/>
    <row r="2449" s="3" customFormat="1" ht="15" customHeight="1"/>
    <row r="2450" s="3" customFormat="1" ht="15" customHeight="1"/>
    <row r="2451" s="3" customFormat="1" ht="15" customHeight="1"/>
    <row r="2452" s="3" customFormat="1" ht="15" customHeight="1"/>
    <row r="2453" s="3" customFormat="1" ht="15" customHeight="1"/>
    <row r="2454" s="3" customFormat="1" ht="15" customHeight="1"/>
    <row r="2455" s="3" customFormat="1" ht="15" customHeight="1"/>
    <row r="2456" s="3" customFormat="1" ht="15" customHeight="1"/>
    <row r="2457" s="3" customFormat="1" ht="15" customHeight="1"/>
    <row r="2458" s="3" customFormat="1" ht="15" customHeight="1"/>
    <row r="2459" s="3" customFormat="1" ht="15" customHeight="1"/>
    <row r="2460" s="3" customFormat="1" ht="15" customHeight="1"/>
    <row r="2461" s="3" customFormat="1" ht="15" customHeight="1"/>
    <row r="2462" s="3" customFormat="1" ht="15" customHeight="1"/>
    <row r="2463" s="3" customFormat="1" ht="15" customHeight="1"/>
    <row r="2464" s="3" customFormat="1" ht="15" customHeight="1"/>
    <row r="2465" s="3" customFormat="1" ht="15" customHeight="1"/>
    <row r="2466" s="3" customFormat="1" ht="15" customHeight="1"/>
    <row r="2467" s="3" customFormat="1" ht="15" customHeight="1"/>
    <row r="2468" s="3" customFormat="1" ht="15" customHeight="1"/>
    <row r="2469" s="3" customFormat="1" ht="15" customHeight="1"/>
    <row r="2470" s="3" customFormat="1" ht="15" customHeight="1"/>
    <row r="2471" s="3" customFormat="1" ht="15" customHeight="1"/>
    <row r="2472" s="3" customFormat="1" ht="15" customHeight="1"/>
    <row r="2473" s="3" customFormat="1" ht="15" customHeight="1"/>
    <row r="2474" s="3" customFormat="1" ht="15" customHeight="1"/>
    <row r="2475" s="3" customFormat="1" ht="15" customHeight="1"/>
    <row r="2476" s="3" customFormat="1" ht="15" customHeight="1"/>
    <row r="2477" s="3" customFormat="1" ht="15" customHeight="1"/>
    <row r="2478" s="3" customFormat="1" ht="15" customHeight="1"/>
    <row r="2479" s="3" customFormat="1" ht="15" customHeight="1"/>
    <row r="2480" s="3" customFormat="1" ht="15" customHeight="1"/>
    <row r="2481" s="3" customFormat="1" ht="15" customHeight="1"/>
    <row r="2482" s="3" customFormat="1" ht="15" customHeight="1"/>
    <row r="2483" s="3" customFormat="1" ht="15" customHeight="1"/>
    <row r="2484" s="3" customFormat="1" ht="15" customHeight="1"/>
    <row r="2485" s="3" customFormat="1" ht="15" customHeight="1"/>
    <row r="2486" s="3" customFormat="1" ht="15" customHeight="1"/>
    <row r="2487" s="3" customFormat="1" ht="15" customHeight="1"/>
    <row r="2488" s="3" customFormat="1" ht="15" customHeight="1"/>
    <row r="2489" s="3" customFormat="1" ht="15" customHeight="1"/>
    <row r="2490" s="3" customFormat="1" ht="15" customHeight="1"/>
    <row r="2491" s="3" customFormat="1" ht="15" customHeight="1"/>
    <row r="2492" s="3" customFormat="1" ht="15" customHeight="1"/>
    <row r="2493" s="3" customFormat="1" ht="15" customHeight="1"/>
    <row r="2494" s="3" customFormat="1" ht="15" customHeight="1"/>
    <row r="2495" s="3" customFormat="1" ht="15" customHeight="1"/>
    <row r="2496" s="3" customFormat="1" ht="15" customHeight="1"/>
    <row r="2497" s="3" customFormat="1" ht="15" customHeight="1"/>
    <row r="2498" s="3" customFormat="1" ht="15" customHeight="1"/>
    <row r="2499" s="3" customFormat="1" ht="15" customHeight="1"/>
    <row r="2500" s="3" customFormat="1" ht="15" customHeight="1"/>
    <row r="2501" s="3" customFormat="1" ht="15" customHeight="1"/>
    <row r="2502" s="3" customFormat="1" ht="15" customHeight="1"/>
    <row r="2503" s="3" customFormat="1" ht="15" customHeight="1"/>
    <row r="2504" s="3" customFormat="1" ht="15" customHeight="1"/>
    <row r="2505" s="3" customFormat="1" ht="15" customHeight="1"/>
    <row r="2506" s="3" customFormat="1" ht="15" customHeight="1"/>
    <row r="2507" s="3" customFormat="1" ht="15" customHeight="1"/>
    <row r="2508" s="3" customFormat="1" ht="15" customHeight="1"/>
    <row r="2509" s="3" customFormat="1" ht="15" customHeight="1"/>
    <row r="2510" s="3" customFormat="1" ht="15" customHeight="1"/>
    <row r="2511" s="3" customFormat="1" ht="15" customHeight="1"/>
    <row r="2512" s="3" customFormat="1" ht="15" customHeight="1"/>
    <row r="2513" s="3" customFormat="1" ht="15" customHeight="1"/>
    <row r="2514" s="3" customFormat="1" ht="15" customHeight="1"/>
    <row r="2515" s="3" customFormat="1" ht="15" customHeight="1"/>
    <row r="2516" s="3" customFormat="1" ht="15" customHeight="1"/>
    <row r="2517" s="3" customFormat="1" ht="15" customHeight="1"/>
    <row r="2518" s="3" customFormat="1" ht="15" customHeight="1"/>
    <row r="2519" s="3" customFormat="1" ht="15" customHeight="1"/>
    <row r="2520" s="3" customFormat="1" ht="15" customHeight="1"/>
    <row r="2521" s="3" customFormat="1" ht="15" customHeight="1"/>
    <row r="2522" s="3" customFormat="1" ht="15" customHeight="1"/>
    <row r="2523" s="3" customFormat="1" ht="15" customHeight="1"/>
    <row r="2524" s="3" customFormat="1" ht="15" customHeight="1"/>
    <row r="2525" s="3" customFormat="1" ht="15" customHeight="1"/>
    <row r="2526" s="3" customFormat="1" ht="15" customHeight="1"/>
    <row r="2527" s="3" customFormat="1" ht="15" customHeight="1"/>
    <row r="2528" s="3" customFormat="1" ht="15" customHeight="1"/>
    <row r="2529" s="3" customFormat="1" ht="15" customHeight="1"/>
    <row r="2530" s="3" customFormat="1" ht="15" customHeight="1"/>
    <row r="2531" s="3" customFormat="1" ht="15" customHeight="1"/>
    <row r="2532" s="3" customFormat="1" ht="15" customHeight="1"/>
    <row r="2533" s="3" customFormat="1" ht="15" customHeight="1"/>
    <row r="2534" s="3" customFormat="1" ht="15" customHeight="1"/>
    <row r="2535" s="3" customFormat="1" ht="15" customHeight="1"/>
    <row r="2536" s="3" customFormat="1" ht="15" customHeight="1"/>
    <row r="2537" s="3" customFormat="1" ht="15" customHeight="1"/>
    <row r="2538" s="3" customFormat="1" ht="15" customHeight="1"/>
    <row r="2539" s="3" customFormat="1" ht="15" customHeight="1"/>
    <row r="2540" s="3" customFormat="1" ht="15" customHeight="1"/>
    <row r="2541" s="3" customFormat="1" ht="15" customHeight="1"/>
    <row r="2542" s="3" customFormat="1" ht="15" customHeight="1"/>
    <row r="2543" s="3" customFormat="1" ht="15" customHeight="1"/>
    <row r="2544" s="3" customFormat="1" ht="15" customHeight="1"/>
    <row r="2545" s="3" customFormat="1" ht="15" customHeight="1"/>
    <row r="2546" s="3" customFormat="1" ht="15" customHeight="1"/>
    <row r="2547" s="3" customFormat="1" ht="15" customHeight="1"/>
    <row r="2548" s="3" customFormat="1" ht="15" customHeight="1"/>
    <row r="2549" s="3" customFormat="1" ht="15" customHeight="1"/>
    <row r="2550" s="3" customFormat="1" ht="15" customHeight="1"/>
    <row r="2551" s="3" customFormat="1" ht="15" customHeight="1"/>
    <row r="2552" s="3" customFormat="1" ht="15" customHeight="1"/>
    <row r="2553" s="3" customFormat="1" ht="15" customHeight="1"/>
    <row r="2554" s="3" customFormat="1" ht="15" customHeight="1"/>
    <row r="2555" s="3" customFormat="1" ht="15" customHeight="1"/>
    <row r="2556" s="3" customFormat="1" ht="15" customHeight="1"/>
    <row r="2557" s="3" customFormat="1" ht="15" customHeight="1"/>
    <row r="2558" s="3" customFormat="1" ht="15" customHeight="1"/>
    <row r="2559" s="3" customFormat="1" ht="15" customHeight="1"/>
    <row r="2560" s="3" customFormat="1" ht="15" customHeight="1"/>
    <row r="2561" s="3" customFormat="1" ht="15" customHeight="1"/>
    <row r="2562" s="3" customFormat="1" ht="15" customHeight="1"/>
    <row r="2563" s="3" customFormat="1" ht="15" customHeight="1"/>
    <row r="2564" s="3" customFormat="1" ht="15" customHeight="1"/>
    <row r="2565" s="3" customFormat="1" ht="15" customHeight="1"/>
    <row r="2566" s="3" customFormat="1" ht="15" customHeight="1"/>
    <row r="2567" s="3" customFormat="1" ht="15" customHeight="1"/>
    <row r="2568" s="3" customFormat="1" ht="15" customHeight="1"/>
    <row r="2569" s="3" customFormat="1" ht="15" customHeight="1"/>
    <row r="2570" s="3" customFormat="1" ht="15" customHeight="1"/>
    <row r="2571" s="3" customFormat="1" ht="15" customHeight="1"/>
    <row r="2572" s="3" customFormat="1" ht="15" customHeight="1"/>
    <row r="2573" s="3" customFormat="1" ht="15" customHeight="1"/>
    <row r="2574" s="3" customFormat="1" ht="15" customHeight="1"/>
    <row r="2575" s="3" customFormat="1" ht="15" customHeight="1"/>
    <row r="2576" s="3" customFormat="1" ht="15" customHeight="1"/>
    <row r="2577" s="3" customFormat="1" ht="15" customHeight="1"/>
    <row r="2578" s="3" customFormat="1" ht="15" customHeight="1"/>
    <row r="2579" s="3" customFormat="1" ht="15" customHeight="1"/>
    <row r="2580" s="3" customFormat="1" ht="15" customHeight="1"/>
    <row r="2581" s="3" customFormat="1" ht="15" customHeight="1"/>
    <row r="2582" s="3" customFormat="1" ht="15" customHeight="1"/>
    <row r="2583" s="3" customFormat="1" ht="15" customHeight="1"/>
    <row r="2584" s="3" customFormat="1" ht="15" customHeight="1"/>
    <row r="2585" s="3" customFormat="1" ht="15" customHeight="1"/>
    <row r="2586" s="3" customFormat="1" ht="15" customHeight="1"/>
    <row r="2587" s="3" customFormat="1" ht="15" customHeight="1"/>
    <row r="2588" s="3" customFormat="1" ht="15" customHeight="1"/>
    <row r="2589" s="3" customFormat="1" ht="15" customHeight="1"/>
    <row r="2590" s="3" customFormat="1" ht="15" customHeight="1"/>
    <row r="2591" s="3" customFormat="1" ht="15" customHeight="1"/>
    <row r="2592" s="3" customFormat="1" ht="15" customHeight="1"/>
    <row r="2593" s="3" customFormat="1" ht="15" customHeight="1"/>
    <row r="2594" s="3" customFormat="1" ht="15" customHeight="1"/>
    <row r="2595" s="3" customFormat="1" ht="15" customHeight="1"/>
    <row r="2596" s="3" customFormat="1" ht="15" customHeight="1"/>
    <row r="2597" s="3" customFormat="1" ht="15" customHeight="1"/>
    <row r="2598" s="3" customFormat="1" ht="15" customHeight="1"/>
    <row r="2599" s="3" customFormat="1" ht="15" customHeight="1"/>
    <row r="2600" s="3" customFormat="1" ht="15" customHeight="1"/>
    <row r="2601" s="3" customFormat="1" ht="15" customHeight="1"/>
    <row r="2602" s="3" customFormat="1" ht="15" customHeight="1"/>
    <row r="2603" s="3" customFormat="1" ht="15" customHeight="1"/>
    <row r="2604" s="3" customFormat="1" ht="15" customHeight="1"/>
    <row r="2605" s="3" customFormat="1" ht="15" customHeight="1"/>
    <row r="2606" s="3" customFormat="1" ht="15" customHeight="1"/>
    <row r="2607" s="3" customFormat="1" ht="15" customHeight="1"/>
    <row r="2608" s="3" customFormat="1" ht="15" customHeight="1"/>
    <row r="2609" s="3" customFormat="1" ht="15" customHeight="1"/>
    <row r="2610" s="3" customFormat="1" ht="15" customHeight="1"/>
    <row r="2611" s="3" customFormat="1" ht="15" customHeight="1"/>
    <row r="2612" s="3" customFormat="1" ht="15" customHeight="1"/>
    <row r="2613" s="3" customFormat="1" ht="15" customHeight="1"/>
    <row r="2614" s="3" customFormat="1" ht="15" customHeight="1"/>
    <row r="2615" s="3" customFormat="1" ht="15" customHeight="1"/>
    <row r="2616" s="3" customFormat="1" ht="15" customHeight="1"/>
    <row r="2617" s="3" customFormat="1" ht="15" customHeight="1"/>
    <row r="2618" s="3" customFormat="1" ht="15" customHeight="1"/>
    <row r="2619" s="3" customFormat="1" ht="15" customHeight="1"/>
    <row r="2620" s="3" customFormat="1" ht="15" customHeight="1"/>
    <row r="2621" s="3" customFormat="1" ht="15" customHeight="1"/>
    <row r="2622" s="3" customFormat="1" ht="15" customHeight="1"/>
    <row r="2623" s="3" customFormat="1" ht="15" customHeight="1"/>
    <row r="2624" s="3" customFormat="1" ht="15" customHeight="1"/>
    <row r="2625" s="3" customFormat="1" ht="15" customHeight="1"/>
    <row r="2626" s="3" customFormat="1" ht="15" customHeight="1"/>
    <row r="2627" s="3" customFormat="1" ht="15" customHeight="1"/>
    <row r="2628" s="3" customFormat="1" ht="15" customHeight="1"/>
    <row r="2629" s="3" customFormat="1" ht="15" customHeight="1"/>
    <row r="2630" s="3" customFormat="1" ht="15" customHeight="1"/>
    <row r="2631" s="3" customFormat="1" ht="15" customHeight="1"/>
    <row r="2632" s="3" customFormat="1" ht="15" customHeight="1"/>
    <row r="2633" s="3" customFormat="1" ht="15" customHeight="1"/>
    <row r="2634" s="3" customFormat="1" ht="15" customHeight="1"/>
    <row r="2635" s="3" customFormat="1" ht="15" customHeight="1"/>
    <row r="2636" s="3" customFormat="1" ht="15" customHeight="1"/>
    <row r="2637" s="3" customFormat="1" ht="15" customHeight="1"/>
    <row r="2638" s="3" customFormat="1" ht="15" customHeight="1"/>
    <row r="2639" s="3" customFormat="1" ht="15" customHeight="1"/>
    <row r="2640" s="3" customFormat="1" ht="15" customHeight="1"/>
    <row r="2641" s="3" customFormat="1" ht="15" customHeight="1"/>
    <row r="2642" s="3" customFormat="1" ht="15" customHeight="1"/>
    <row r="2643" s="3" customFormat="1" ht="15" customHeight="1"/>
    <row r="2644" s="3" customFormat="1" ht="15" customHeight="1"/>
    <row r="2645" s="3" customFormat="1" ht="15" customHeight="1"/>
    <row r="2646" s="3" customFormat="1" ht="15" customHeight="1"/>
    <row r="2647" s="3" customFormat="1" ht="15" customHeight="1"/>
    <row r="2648" s="3" customFormat="1" ht="15" customHeight="1"/>
    <row r="2649" s="3" customFormat="1" ht="15" customHeight="1"/>
    <row r="2650" s="3" customFormat="1" ht="15" customHeight="1"/>
    <row r="2651" s="3" customFormat="1" ht="15" customHeight="1"/>
    <row r="2652" s="3" customFormat="1" ht="15" customHeight="1"/>
    <row r="2653" s="3" customFormat="1" ht="15" customHeight="1"/>
    <row r="2654" s="3" customFormat="1" ht="15" customHeight="1"/>
    <row r="2655" s="3" customFormat="1" ht="15" customHeight="1"/>
    <row r="2656" s="3" customFormat="1" ht="15" customHeight="1"/>
    <row r="2657" s="3" customFormat="1" ht="15" customHeight="1"/>
    <row r="2658" s="3" customFormat="1" ht="15" customHeight="1"/>
    <row r="2659" s="3" customFormat="1" ht="15" customHeight="1"/>
    <row r="2660" s="3" customFormat="1" ht="15" customHeight="1"/>
    <row r="2661" s="3" customFormat="1" ht="15" customHeight="1"/>
    <row r="2662" s="3" customFormat="1" ht="15" customHeight="1"/>
    <row r="2663" s="3" customFormat="1" ht="15" customHeight="1"/>
    <row r="2664" s="3" customFormat="1" ht="15" customHeight="1"/>
    <row r="2665" s="3" customFormat="1" ht="15" customHeight="1"/>
    <row r="2666" s="3" customFormat="1" ht="15" customHeight="1"/>
    <row r="2667" s="3" customFormat="1" ht="15" customHeight="1"/>
    <row r="2668" s="3" customFormat="1" ht="15" customHeight="1"/>
    <row r="2669" s="3" customFormat="1" ht="15" customHeight="1"/>
    <row r="2670" s="3" customFormat="1" ht="15" customHeight="1"/>
    <row r="2671" s="3" customFormat="1" ht="15" customHeight="1"/>
    <row r="2672" s="3" customFormat="1" ht="15" customHeight="1"/>
    <row r="2673" s="3" customFormat="1" ht="15" customHeight="1"/>
    <row r="2674" s="3" customFormat="1" ht="15" customHeight="1"/>
    <row r="2675" s="3" customFormat="1" ht="15" customHeight="1"/>
    <row r="2676" s="3" customFormat="1" ht="15" customHeight="1"/>
    <row r="2677" s="3" customFormat="1" ht="15" customHeight="1"/>
    <row r="2678" s="3" customFormat="1" ht="15" customHeight="1"/>
    <row r="2679" s="3" customFormat="1" ht="15" customHeight="1"/>
    <row r="2680" s="3" customFormat="1" ht="15" customHeight="1"/>
    <row r="2681" s="3" customFormat="1" ht="15" customHeight="1"/>
    <row r="2682" s="3" customFormat="1" ht="15" customHeight="1"/>
    <row r="2683" s="3" customFormat="1" ht="15" customHeight="1"/>
    <row r="2684" s="3" customFormat="1" ht="15" customHeight="1"/>
    <row r="2685" s="3" customFormat="1" ht="15" customHeight="1"/>
    <row r="2686" s="3" customFormat="1" ht="15" customHeight="1"/>
    <row r="2687" s="3" customFormat="1" ht="15" customHeight="1"/>
    <row r="2688" s="3" customFormat="1" ht="15" customHeight="1"/>
    <row r="2689" s="3" customFormat="1" ht="15" customHeight="1"/>
    <row r="2690" s="3" customFormat="1" ht="15" customHeight="1"/>
    <row r="2691" s="3" customFormat="1" ht="15" customHeight="1"/>
    <row r="2692" s="3" customFormat="1" ht="15" customHeight="1"/>
    <row r="2693" s="3" customFormat="1" ht="15" customHeight="1"/>
    <row r="2694" s="3" customFormat="1" ht="15" customHeight="1"/>
    <row r="2695" s="3" customFormat="1" ht="15" customHeight="1"/>
    <row r="2696" s="3" customFormat="1" ht="15" customHeight="1"/>
    <row r="2697" s="3" customFormat="1" ht="15" customHeight="1"/>
    <row r="2698" s="3" customFormat="1" ht="15" customHeight="1"/>
    <row r="2699" s="3" customFormat="1" ht="15" customHeight="1"/>
    <row r="2700" s="3" customFormat="1" ht="15" customHeight="1"/>
    <row r="2701" s="3" customFormat="1" ht="15" customHeight="1"/>
    <row r="2702" s="3" customFormat="1" ht="15" customHeight="1"/>
    <row r="2703" s="3" customFormat="1" ht="15" customHeight="1"/>
    <row r="2704" s="3" customFormat="1" ht="15" customHeight="1"/>
    <row r="2705" s="3" customFormat="1" ht="15" customHeight="1"/>
    <row r="2706" s="3" customFormat="1" ht="15" customHeight="1"/>
    <row r="2707" s="3" customFormat="1" ht="15" customHeight="1"/>
    <row r="2708" s="3" customFormat="1" ht="15" customHeight="1"/>
    <row r="2709" s="3" customFormat="1" ht="15" customHeight="1"/>
    <row r="2710" s="3" customFormat="1" ht="15" customHeight="1"/>
    <row r="2711" s="3" customFormat="1" ht="15" customHeight="1"/>
    <row r="2712" s="3" customFormat="1" ht="15" customHeight="1"/>
    <row r="2713" s="3" customFormat="1" ht="15" customHeight="1"/>
    <row r="2714" s="3" customFormat="1" ht="15" customHeight="1"/>
    <row r="2715" s="3" customFormat="1" ht="15" customHeight="1"/>
    <row r="2716" s="3" customFormat="1" ht="15" customHeight="1"/>
    <row r="2717" s="3" customFormat="1" ht="15" customHeight="1"/>
    <row r="2718" s="3" customFormat="1" ht="15" customHeight="1"/>
    <row r="2719" s="3" customFormat="1" ht="15" customHeight="1"/>
    <row r="2720" s="3" customFormat="1" ht="15" customHeight="1"/>
    <row r="2721" s="3" customFormat="1" ht="15" customHeight="1"/>
    <row r="2722" s="3" customFormat="1" ht="15" customHeight="1"/>
    <row r="2723" s="3" customFormat="1" ht="15" customHeight="1"/>
    <row r="2724" s="3" customFormat="1" ht="15" customHeight="1"/>
    <row r="2725" s="3" customFormat="1" ht="15" customHeight="1"/>
    <row r="2726" s="3" customFormat="1" ht="15" customHeight="1"/>
    <row r="2727" s="3" customFormat="1" ht="15" customHeight="1"/>
    <row r="2728" s="3" customFormat="1" ht="15" customHeight="1"/>
    <row r="2729" s="3" customFormat="1" ht="15" customHeight="1"/>
    <row r="2730" s="3" customFormat="1" ht="15" customHeight="1"/>
    <row r="2731" s="3" customFormat="1" ht="15" customHeight="1"/>
    <row r="2732" s="3" customFormat="1" ht="15" customHeight="1"/>
    <row r="2733" s="3" customFormat="1" ht="15" customHeight="1"/>
    <row r="2734" s="3" customFormat="1" ht="15" customHeight="1"/>
    <row r="2735" s="3" customFormat="1" ht="15" customHeight="1"/>
    <row r="2736" s="3" customFormat="1" ht="15" customHeight="1"/>
    <row r="2737" s="3" customFormat="1" ht="15" customHeight="1"/>
    <row r="2738" s="3" customFormat="1" ht="15" customHeight="1"/>
    <row r="2739" s="3" customFormat="1" ht="15" customHeight="1"/>
    <row r="2740" s="3" customFormat="1" ht="15" customHeight="1"/>
    <row r="2741" s="3" customFormat="1" ht="15" customHeight="1"/>
    <row r="2742" s="3" customFormat="1" ht="15" customHeight="1"/>
    <row r="2743" s="3" customFormat="1" ht="15" customHeight="1"/>
    <row r="2744" s="3" customFormat="1" ht="15" customHeight="1"/>
    <row r="2745" s="3" customFormat="1" ht="15" customHeight="1"/>
    <row r="2746" s="3" customFormat="1" ht="15" customHeight="1"/>
    <row r="2747" s="3" customFormat="1" ht="15" customHeight="1"/>
    <row r="2748" s="3" customFormat="1" ht="15" customHeight="1"/>
    <row r="2749" s="3" customFormat="1" ht="15" customHeight="1"/>
    <row r="2750" s="3" customFormat="1" ht="15" customHeight="1"/>
    <row r="2751" s="3" customFormat="1" ht="15" customHeight="1"/>
    <row r="2752" s="3" customFormat="1" ht="15" customHeight="1"/>
    <row r="2753" s="3" customFormat="1" ht="15" customHeight="1"/>
    <row r="2754" s="3" customFormat="1" ht="15" customHeight="1"/>
    <row r="2755" s="3" customFormat="1" ht="15" customHeight="1"/>
    <row r="2756" s="3" customFormat="1" ht="15" customHeight="1"/>
    <row r="2757" s="3" customFormat="1" ht="15" customHeight="1"/>
    <row r="2758" s="3" customFormat="1" ht="15" customHeight="1"/>
    <row r="2759" s="3" customFormat="1" ht="15" customHeight="1"/>
    <row r="2760" s="3" customFormat="1" ht="15" customHeight="1"/>
    <row r="2761" s="3" customFormat="1" ht="15" customHeight="1"/>
    <row r="2762" s="3" customFormat="1" ht="15" customHeight="1"/>
    <row r="2763" s="3" customFormat="1" ht="15" customHeight="1"/>
    <row r="2764" s="3" customFormat="1" ht="15" customHeight="1"/>
    <row r="2765" s="3" customFormat="1" ht="15" customHeight="1"/>
    <row r="2766" s="3" customFormat="1" ht="15" customHeight="1"/>
    <row r="2767" s="3" customFormat="1" ht="15" customHeight="1"/>
    <row r="2768" s="3" customFormat="1" ht="15" customHeight="1"/>
    <row r="2769" s="3" customFormat="1" ht="15" customHeight="1"/>
    <row r="2770" s="3" customFormat="1" ht="15" customHeight="1"/>
    <row r="2771" s="3" customFormat="1" ht="15" customHeight="1"/>
    <row r="2772" s="3" customFormat="1" ht="15" customHeight="1"/>
    <row r="2773" s="3" customFormat="1" ht="15" customHeight="1"/>
    <row r="2774" s="3" customFormat="1" ht="15" customHeight="1"/>
    <row r="2775" s="3" customFormat="1" ht="15" customHeight="1"/>
    <row r="2776" s="3" customFormat="1" ht="15" customHeight="1"/>
    <row r="2777" s="3" customFormat="1" ht="15" customHeight="1"/>
    <row r="2778" s="3" customFormat="1" ht="15" customHeight="1"/>
    <row r="2779" s="3" customFormat="1" ht="15" customHeight="1"/>
    <row r="2780" s="3" customFormat="1" ht="15" customHeight="1"/>
    <row r="2781" s="3" customFormat="1" ht="15" customHeight="1"/>
    <row r="2782" s="3" customFormat="1" ht="15" customHeight="1"/>
    <row r="2783" s="3" customFormat="1" ht="15" customHeight="1"/>
    <row r="2784" s="3" customFormat="1" ht="15" customHeight="1"/>
    <row r="2785" s="3" customFormat="1" ht="15" customHeight="1"/>
    <row r="2786" s="3" customFormat="1" ht="15" customHeight="1"/>
    <row r="2787" s="3" customFormat="1" ht="15" customHeight="1"/>
    <row r="2788" s="3" customFormat="1" ht="15" customHeight="1"/>
    <row r="2789" s="3" customFormat="1" ht="15" customHeight="1"/>
    <row r="2790" s="3" customFormat="1" ht="15" customHeight="1"/>
    <row r="2791" s="3" customFormat="1" ht="15" customHeight="1"/>
    <row r="2792" s="3" customFormat="1" ht="15" customHeight="1"/>
    <row r="2793" s="3" customFormat="1" ht="15" customHeight="1"/>
    <row r="2794" s="3" customFormat="1" ht="15" customHeight="1"/>
    <row r="2795" s="3" customFormat="1" ht="15" customHeight="1"/>
    <row r="2796" s="3" customFormat="1" ht="15" customHeight="1"/>
    <row r="2797" s="3" customFormat="1" ht="15" customHeight="1"/>
    <row r="2798" s="3" customFormat="1" ht="15" customHeight="1"/>
    <row r="2799" s="3" customFormat="1" ht="15" customHeight="1"/>
    <row r="2800" s="3" customFormat="1" ht="15" customHeight="1"/>
    <row r="2801" s="3" customFormat="1" ht="15" customHeight="1"/>
    <row r="2802" s="3" customFormat="1" ht="15" customHeight="1"/>
    <row r="2803" s="3" customFormat="1" ht="15" customHeight="1"/>
    <row r="2804" s="3" customFormat="1" ht="15" customHeight="1"/>
    <row r="2805" s="3" customFormat="1" ht="15" customHeight="1"/>
    <row r="2806" s="3" customFormat="1" ht="15" customHeight="1"/>
    <row r="2807" s="3" customFormat="1" ht="15" customHeight="1"/>
    <row r="2808" s="3" customFormat="1" ht="15" customHeight="1"/>
    <row r="2809" s="3" customFormat="1" ht="15" customHeight="1"/>
    <row r="2810" s="3" customFormat="1" ht="15" customHeight="1"/>
    <row r="2811" s="3" customFormat="1" ht="15" customHeight="1"/>
    <row r="2812" s="3" customFormat="1" ht="15" customHeight="1"/>
    <row r="2813" s="3" customFormat="1" ht="15" customHeight="1"/>
    <row r="2814" s="3" customFormat="1" ht="15" customHeight="1"/>
    <row r="2815" s="3" customFormat="1" ht="15" customHeight="1"/>
    <row r="2816" s="3" customFormat="1" ht="15" customHeight="1"/>
    <row r="2817" s="3" customFormat="1" ht="15" customHeight="1"/>
    <row r="2818" s="3" customFormat="1" ht="15" customHeight="1"/>
    <row r="2819" s="3" customFormat="1" ht="15" customHeight="1"/>
    <row r="2820" s="3" customFormat="1" ht="15" customHeight="1"/>
    <row r="2821" s="3" customFormat="1" ht="15" customHeight="1"/>
    <row r="2822" s="3" customFormat="1" ht="15" customHeight="1"/>
    <row r="2823" s="3" customFormat="1" ht="15" customHeight="1"/>
    <row r="2824" s="3" customFormat="1" ht="15" customHeight="1"/>
    <row r="2825" s="3" customFormat="1" ht="15" customHeight="1"/>
    <row r="2826" s="3" customFormat="1" ht="15" customHeight="1"/>
    <row r="2827" s="3" customFormat="1" ht="15" customHeight="1"/>
    <row r="2828" s="3" customFormat="1" ht="15" customHeight="1"/>
    <row r="2829" s="3" customFormat="1" ht="15" customHeight="1"/>
    <row r="2830" s="3" customFormat="1" ht="15" customHeight="1"/>
    <row r="2831" s="3" customFormat="1" ht="15" customHeight="1"/>
    <row r="2832" s="3" customFormat="1" ht="15" customHeight="1"/>
    <row r="2833" s="3" customFormat="1" ht="15" customHeight="1"/>
    <row r="2834" s="3" customFormat="1" ht="15" customHeight="1"/>
    <row r="2835" s="3" customFormat="1" ht="15" customHeight="1"/>
    <row r="2836" s="3" customFormat="1" ht="15" customHeight="1"/>
    <row r="2837" s="3" customFormat="1" ht="15" customHeight="1"/>
    <row r="2838" s="3" customFormat="1" ht="15" customHeight="1"/>
    <row r="2839" s="3" customFormat="1" ht="15" customHeight="1"/>
    <row r="2840" s="3" customFormat="1" ht="15" customHeight="1"/>
    <row r="2841" s="3" customFormat="1" ht="15" customHeight="1"/>
    <row r="2842" s="3" customFormat="1" ht="15" customHeight="1"/>
    <row r="2843" s="3" customFormat="1" ht="15" customHeight="1"/>
    <row r="2844" s="3" customFormat="1" ht="15" customHeight="1"/>
    <row r="2845" s="3" customFormat="1" ht="15" customHeight="1"/>
    <row r="2846" s="3" customFormat="1" ht="15" customHeight="1"/>
    <row r="2847" s="3" customFormat="1" ht="15" customHeight="1"/>
    <row r="2848" s="3" customFormat="1" ht="15" customHeight="1"/>
    <row r="2849" s="3" customFormat="1" ht="15" customHeight="1"/>
    <row r="2850" s="3" customFormat="1" ht="15" customHeight="1"/>
    <row r="2851" s="3" customFormat="1" ht="15" customHeight="1"/>
    <row r="2852" s="3" customFormat="1" ht="15" customHeight="1"/>
    <row r="2853" s="3" customFormat="1" ht="15" customHeight="1"/>
    <row r="2854" s="3" customFormat="1" ht="15" customHeight="1"/>
    <row r="2855" s="3" customFormat="1" ht="15" customHeight="1"/>
    <row r="2856" s="3" customFormat="1" ht="15" customHeight="1"/>
    <row r="2857" s="3" customFormat="1" ht="15" customHeight="1"/>
    <row r="2858" s="3" customFormat="1" ht="15" customHeight="1"/>
    <row r="2859" s="3" customFormat="1" ht="15" customHeight="1"/>
    <row r="2860" s="3" customFormat="1" ht="15" customHeight="1"/>
    <row r="2861" s="3" customFormat="1" ht="15" customHeight="1"/>
    <row r="2862" s="3" customFormat="1" ht="15" customHeight="1"/>
    <row r="2863" s="3" customFormat="1" ht="15" customHeight="1"/>
    <row r="2864" s="3" customFormat="1" ht="15" customHeight="1"/>
    <row r="2865" s="3" customFormat="1" ht="15" customHeight="1"/>
    <row r="2866" s="3" customFormat="1" ht="15" customHeight="1"/>
    <row r="2867" s="3" customFormat="1" ht="15" customHeight="1"/>
    <row r="2868" s="3" customFormat="1" ht="15" customHeight="1"/>
    <row r="2869" s="3" customFormat="1" ht="15" customHeight="1"/>
    <row r="2870" s="3" customFormat="1" ht="15" customHeight="1"/>
    <row r="2871" s="3" customFormat="1" ht="15" customHeight="1"/>
    <row r="2872" s="3" customFormat="1" ht="15" customHeight="1"/>
    <row r="2873" s="3" customFormat="1" ht="15" customHeight="1"/>
    <row r="2874" s="3" customFormat="1" ht="15" customHeight="1"/>
    <row r="2875" s="3" customFormat="1" ht="15" customHeight="1"/>
    <row r="2876" s="3" customFormat="1" ht="15" customHeight="1"/>
    <row r="2877" s="3" customFormat="1" ht="15" customHeight="1"/>
    <row r="2878" s="3" customFormat="1" ht="15" customHeight="1"/>
    <row r="2879" s="3" customFormat="1" ht="15" customHeight="1"/>
    <row r="2880" s="3" customFormat="1" ht="15" customHeight="1"/>
    <row r="2881" s="3" customFormat="1" ht="15" customHeight="1"/>
    <row r="2882" s="3" customFormat="1" ht="15" customHeight="1"/>
    <row r="2883" s="3" customFormat="1" ht="15" customHeight="1"/>
    <row r="2884" s="3" customFormat="1" ht="15" customHeight="1"/>
    <row r="2885" s="3" customFormat="1" ht="15" customHeight="1"/>
    <row r="2886" s="3" customFormat="1" ht="15" customHeight="1"/>
    <row r="2887" s="3" customFormat="1" ht="15" customHeight="1"/>
    <row r="2888" s="3" customFormat="1" ht="15" customHeight="1"/>
    <row r="2889" s="3" customFormat="1" ht="15" customHeight="1"/>
    <row r="2890" s="3" customFormat="1" ht="15" customHeight="1"/>
    <row r="2891" s="3" customFormat="1" ht="15" customHeight="1"/>
    <row r="2892" s="3" customFormat="1" ht="15" customHeight="1"/>
    <row r="2893" s="3" customFormat="1" ht="15" customHeight="1"/>
    <row r="2894" s="3" customFormat="1" ht="15" customHeight="1"/>
    <row r="2895" s="3" customFormat="1" ht="15" customHeight="1"/>
    <row r="2896" s="3" customFormat="1" ht="15" customHeight="1"/>
    <row r="2897" s="3" customFormat="1" ht="15" customHeight="1"/>
    <row r="2898" s="3" customFormat="1" ht="15" customHeight="1"/>
    <row r="2899" s="3" customFormat="1" ht="15" customHeight="1"/>
    <row r="2900" s="3" customFormat="1" ht="15" customHeight="1"/>
    <row r="2901" s="3" customFormat="1" ht="15" customHeight="1"/>
    <row r="2902" s="3" customFormat="1" ht="15" customHeight="1"/>
    <row r="2903" s="3" customFormat="1" ht="15" customHeight="1"/>
    <row r="2904" s="3" customFormat="1" ht="15" customHeight="1"/>
    <row r="2905" s="3" customFormat="1" ht="15" customHeight="1"/>
    <row r="2906" s="3" customFormat="1" ht="15" customHeight="1"/>
    <row r="2907" s="3" customFormat="1" ht="15" customHeight="1"/>
    <row r="2908" s="3" customFormat="1" ht="15" customHeight="1"/>
    <row r="2909" s="3" customFormat="1" ht="15" customHeight="1"/>
    <row r="2910" s="3" customFormat="1" ht="15" customHeight="1"/>
    <row r="2911" s="3" customFormat="1" ht="15" customHeight="1"/>
    <row r="2912" s="3" customFormat="1" ht="15" customHeight="1"/>
    <row r="2913" s="3" customFormat="1" ht="15" customHeight="1"/>
    <row r="2914" s="3" customFormat="1" ht="15" customHeight="1"/>
    <row r="2915" s="3" customFormat="1" ht="15" customHeight="1"/>
    <row r="2916" s="3" customFormat="1" ht="15" customHeight="1"/>
    <row r="2917" s="3" customFormat="1" ht="15" customHeight="1"/>
    <row r="2918" s="3" customFormat="1" ht="15" customHeight="1"/>
    <row r="2919" s="3" customFormat="1" ht="15" customHeight="1"/>
    <row r="2920" s="3" customFormat="1" ht="15" customHeight="1"/>
    <row r="2921" s="3" customFormat="1" ht="15" customHeight="1"/>
    <row r="2922" s="3" customFormat="1" ht="15" customHeight="1"/>
    <row r="2923" s="3" customFormat="1" ht="15" customHeight="1"/>
    <row r="2924" s="3" customFormat="1" ht="15" customHeight="1"/>
    <row r="2925" s="3" customFormat="1" ht="15" customHeight="1"/>
    <row r="2926" s="3" customFormat="1" ht="15" customHeight="1"/>
    <row r="2927" s="3" customFormat="1" ht="15" customHeight="1"/>
    <row r="2928" s="3" customFormat="1" ht="15" customHeight="1"/>
    <row r="2929" s="3" customFormat="1" ht="15" customHeight="1"/>
    <row r="2930" s="3" customFormat="1" ht="15" customHeight="1"/>
    <row r="2931" s="3" customFormat="1" ht="15" customHeight="1"/>
    <row r="2932" s="3" customFormat="1" ht="15" customHeight="1"/>
    <row r="2933" s="3" customFormat="1" ht="15" customHeight="1"/>
    <row r="2934" s="3" customFormat="1" ht="15" customHeight="1"/>
    <row r="2935" s="3" customFormat="1" ht="15" customHeight="1"/>
    <row r="2936" s="3" customFormat="1" ht="15" customHeight="1"/>
    <row r="2937" s="3" customFormat="1" ht="15" customHeight="1"/>
    <row r="2938" s="3" customFormat="1" ht="15" customHeight="1"/>
    <row r="2939" s="3" customFormat="1" ht="15" customHeight="1"/>
    <row r="2940" s="3" customFormat="1" ht="15" customHeight="1"/>
    <row r="2941" s="3" customFormat="1" ht="15" customHeight="1"/>
    <row r="2942" s="3" customFormat="1" ht="15" customHeight="1"/>
    <row r="2943" s="3" customFormat="1" ht="15" customHeight="1"/>
    <row r="2944" s="3" customFormat="1" ht="15" customHeight="1"/>
    <row r="2945" s="3" customFormat="1" ht="15" customHeight="1"/>
    <row r="2946" s="3" customFormat="1" ht="15" customHeight="1"/>
    <row r="2947" s="3" customFormat="1" ht="15" customHeight="1"/>
    <row r="2948" s="3" customFormat="1" ht="15" customHeight="1"/>
    <row r="2949" s="3" customFormat="1" ht="15" customHeight="1"/>
    <row r="2950" s="3" customFormat="1" ht="15" customHeight="1"/>
    <row r="2951" s="3" customFormat="1" ht="15" customHeight="1"/>
    <row r="2952" s="3" customFormat="1" ht="15" customHeight="1"/>
    <row r="2953" s="3" customFormat="1" ht="15" customHeight="1"/>
    <row r="2954" s="3" customFormat="1" ht="15" customHeight="1"/>
    <row r="2955" s="3" customFormat="1" ht="15" customHeight="1"/>
    <row r="2956" s="3" customFormat="1" ht="15" customHeight="1"/>
    <row r="2957" s="3" customFormat="1" ht="15" customHeight="1"/>
    <row r="2958" s="3" customFormat="1" ht="15" customHeight="1"/>
    <row r="2959" s="3" customFormat="1" ht="15" customHeight="1"/>
    <row r="2960" s="3" customFormat="1" ht="15" customHeight="1"/>
    <row r="2961" s="3" customFormat="1" ht="15" customHeight="1"/>
    <row r="2962" s="3" customFormat="1" ht="15" customHeight="1"/>
    <row r="2963" s="3" customFormat="1" ht="15" customHeight="1"/>
    <row r="2964" s="3" customFormat="1" ht="15" customHeight="1"/>
    <row r="2965" s="3" customFormat="1" ht="15" customHeight="1"/>
    <row r="2966" s="3" customFormat="1" ht="15" customHeight="1"/>
    <row r="2967" s="3" customFormat="1" ht="15" customHeight="1"/>
    <row r="2968" s="3" customFormat="1" ht="15" customHeight="1"/>
    <row r="2969" s="3" customFormat="1" ht="15" customHeight="1"/>
    <row r="2970" s="3" customFormat="1" ht="15" customHeight="1"/>
    <row r="2971" s="3" customFormat="1" ht="15" customHeight="1"/>
    <row r="2972" s="3" customFormat="1" ht="15" customHeight="1"/>
    <row r="2973" s="3" customFormat="1" ht="15" customHeight="1"/>
    <row r="2974" s="3" customFormat="1" ht="15" customHeight="1"/>
    <row r="2975" s="3" customFormat="1" ht="15" customHeight="1"/>
    <row r="2976" s="3" customFormat="1" ht="15" customHeight="1"/>
    <row r="2977" s="3" customFormat="1" ht="15" customHeight="1"/>
    <row r="2978" s="3" customFormat="1" ht="15" customHeight="1"/>
    <row r="2979" s="3" customFormat="1" ht="15" customHeight="1"/>
    <row r="2980" s="3" customFormat="1" ht="15" customHeight="1"/>
    <row r="2981" s="3" customFormat="1" ht="15" customHeight="1"/>
    <row r="2982" s="3" customFormat="1" ht="15" customHeight="1"/>
    <row r="2983" s="3" customFormat="1" ht="15" customHeight="1"/>
    <row r="2984" s="3" customFormat="1" ht="15" customHeight="1"/>
    <row r="2985" s="3" customFormat="1" ht="15" customHeight="1"/>
    <row r="2986" s="3" customFormat="1" ht="15" customHeight="1"/>
    <row r="2987" s="3" customFormat="1" ht="15" customHeight="1"/>
    <row r="2988" s="3" customFormat="1" ht="15" customHeight="1"/>
    <row r="2989" s="3" customFormat="1" ht="15" customHeight="1"/>
    <row r="2990" s="3" customFormat="1" ht="15" customHeight="1"/>
    <row r="2991" s="3" customFormat="1" ht="15" customHeight="1"/>
    <row r="2992" s="3" customFormat="1" ht="15" customHeight="1"/>
    <row r="2993" s="3" customFormat="1" ht="15" customHeight="1"/>
    <row r="2994" s="3" customFormat="1" ht="15" customHeight="1"/>
    <row r="2995" s="3" customFormat="1" ht="15" customHeight="1"/>
    <row r="2996" s="3" customFormat="1" ht="15" customHeight="1"/>
    <row r="2997" s="3" customFormat="1" ht="15" customHeight="1"/>
    <row r="2998" s="3" customFormat="1" ht="15" customHeight="1"/>
    <row r="2999" s="3" customFormat="1" ht="15" customHeight="1"/>
    <row r="3000" s="3" customFormat="1" ht="15" customHeight="1"/>
    <row r="3001" s="3" customFormat="1" ht="15" customHeight="1"/>
    <row r="3002" s="3" customFormat="1" ht="15" customHeight="1"/>
    <row r="3003" s="3" customFormat="1" ht="15" customHeight="1"/>
    <row r="3004" s="3" customFormat="1" ht="15" customHeight="1"/>
    <row r="3005" s="3" customFormat="1" ht="15" customHeight="1"/>
    <row r="3006" s="3" customFormat="1" ht="15" customHeight="1"/>
    <row r="3007" s="3" customFormat="1" ht="15" customHeight="1"/>
    <row r="3008" s="3" customFormat="1" ht="15" customHeight="1"/>
    <row r="3009" s="3" customFormat="1" ht="15" customHeight="1"/>
    <row r="3010" s="3" customFormat="1" ht="15" customHeight="1"/>
    <row r="3011" s="3" customFormat="1" ht="15" customHeight="1"/>
    <row r="3012" s="3" customFormat="1" ht="15" customHeight="1"/>
    <row r="3013" s="3" customFormat="1" ht="15" customHeight="1"/>
    <row r="3014" s="3" customFormat="1" ht="15" customHeight="1"/>
    <row r="3015" s="3" customFormat="1" ht="15" customHeight="1"/>
    <row r="3016" s="3" customFormat="1" ht="15" customHeight="1"/>
    <row r="3017" s="3" customFormat="1" ht="15" customHeight="1"/>
    <row r="3018" s="3" customFormat="1" ht="15" customHeight="1"/>
    <row r="3019" s="3" customFormat="1" ht="15" customHeight="1"/>
    <row r="3020" s="3" customFormat="1" ht="15" customHeight="1"/>
    <row r="3021" s="3" customFormat="1" ht="15" customHeight="1"/>
    <row r="3022" s="3" customFormat="1" ht="15" customHeight="1"/>
    <row r="3023" s="3" customFormat="1" ht="15" customHeight="1"/>
    <row r="3024" s="3" customFormat="1" ht="15" customHeight="1"/>
    <row r="3025" s="3" customFormat="1" ht="15" customHeight="1"/>
    <row r="3026" s="3" customFormat="1" ht="15" customHeight="1"/>
    <row r="3027" s="3" customFormat="1" ht="15" customHeight="1"/>
    <row r="3028" s="3" customFormat="1" ht="15" customHeight="1"/>
    <row r="3029" s="3" customFormat="1" ht="15" customHeight="1"/>
    <row r="3030" s="3" customFormat="1" ht="15" customHeight="1"/>
    <row r="3031" s="3" customFormat="1" ht="15" customHeight="1"/>
    <row r="3032" s="3" customFormat="1" ht="15" customHeight="1"/>
    <row r="3033" s="3" customFormat="1" ht="15" customHeight="1"/>
    <row r="3034" s="3" customFormat="1" ht="15" customHeight="1"/>
    <row r="3035" s="3" customFormat="1" ht="15" customHeight="1"/>
    <row r="3036" s="3" customFormat="1" ht="15" customHeight="1"/>
    <row r="3037" s="3" customFormat="1" ht="15" customHeight="1"/>
    <row r="3038" s="3" customFormat="1" ht="15" customHeight="1"/>
    <row r="3039" s="3" customFormat="1" ht="15" customHeight="1"/>
    <row r="3040" s="3" customFormat="1" ht="15" customHeight="1"/>
    <row r="3041" s="3" customFormat="1" ht="15" customHeight="1"/>
    <row r="3042" s="3" customFormat="1" ht="15" customHeight="1"/>
    <row r="3043" s="3" customFormat="1" ht="15" customHeight="1"/>
    <row r="3044" s="3" customFormat="1" ht="15" customHeight="1"/>
    <row r="3045" s="3" customFormat="1" ht="15" customHeight="1"/>
    <row r="3046" s="3" customFormat="1" ht="15" customHeight="1"/>
    <row r="3047" s="3" customFormat="1" ht="15" customHeight="1"/>
    <row r="3048" s="3" customFormat="1" ht="15" customHeight="1"/>
    <row r="3049" s="3" customFormat="1" ht="15" customHeight="1"/>
    <row r="3050" s="3" customFormat="1" ht="15" customHeight="1"/>
    <row r="3051" s="3" customFormat="1" ht="15" customHeight="1"/>
    <row r="3052" s="3" customFormat="1" ht="15" customHeight="1"/>
    <row r="3053" s="3" customFormat="1" ht="15" customHeight="1"/>
    <row r="3054" s="3" customFormat="1" ht="15" customHeight="1"/>
    <row r="3055" s="3" customFormat="1" ht="15" customHeight="1"/>
    <row r="3056" s="3" customFormat="1" ht="15" customHeight="1"/>
    <row r="3057" s="3" customFormat="1" ht="15" customHeight="1"/>
    <row r="3058" s="3" customFormat="1" ht="15" customHeight="1"/>
    <row r="3059" s="3" customFormat="1" ht="15" customHeight="1"/>
    <row r="3060" s="3" customFormat="1" ht="15" customHeight="1"/>
    <row r="3061" s="3" customFormat="1" ht="15" customHeight="1"/>
    <row r="3062" s="3" customFormat="1" ht="15" customHeight="1"/>
    <row r="3063" s="3" customFormat="1" ht="15" customHeight="1"/>
    <row r="3064" s="3" customFormat="1" ht="15" customHeight="1"/>
    <row r="3065" s="3" customFormat="1" ht="15" customHeight="1"/>
    <row r="3066" s="3" customFormat="1" ht="15" customHeight="1"/>
    <row r="3067" s="3" customFormat="1" ht="15" customHeight="1"/>
    <row r="3068" s="3" customFormat="1" ht="15" customHeight="1"/>
    <row r="3069" s="3" customFormat="1" ht="15" customHeight="1"/>
    <row r="3070" s="3" customFormat="1" ht="15" customHeight="1"/>
    <row r="3071" s="3" customFormat="1" ht="15" customHeight="1"/>
    <row r="3072" s="3" customFormat="1" ht="15" customHeight="1"/>
    <row r="3073" s="3" customFormat="1" ht="15" customHeight="1"/>
    <row r="3074" s="3" customFormat="1" ht="15" customHeight="1"/>
    <row r="3075" s="3" customFormat="1" ht="15" customHeight="1"/>
    <row r="3076" s="3" customFormat="1" ht="15" customHeight="1"/>
    <row r="3077" s="3" customFormat="1" ht="15" customHeight="1"/>
    <row r="3078" s="3" customFormat="1" ht="15" customHeight="1"/>
    <row r="3079" s="3" customFormat="1" ht="15" customHeight="1"/>
    <row r="3080" s="3" customFormat="1" ht="15" customHeight="1"/>
    <row r="3081" s="3" customFormat="1" ht="15" customHeight="1"/>
    <row r="3082" s="3" customFormat="1" ht="15" customHeight="1"/>
    <row r="3083" s="3" customFormat="1" ht="15" customHeight="1"/>
    <row r="3084" s="3" customFormat="1" ht="15" customHeight="1"/>
    <row r="3085" s="3" customFormat="1" ht="15" customHeight="1"/>
    <row r="3086" s="3" customFormat="1" ht="15" customHeight="1"/>
    <row r="3087" s="3" customFormat="1" ht="15" customHeight="1"/>
    <row r="3088" s="3" customFormat="1" ht="15" customHeight="1"/>
    <row r="3089" s="3" customFormat="1" ht="15" customHeight="1"/>
    <row r="3090" s="3" customFormat="1" ht="15" customHeight="1"/>
    <row r="3091" s="3" customFormat="1" ht="15" customHeight="1"/>
    <row r="3092" s="3" customFormat="1" ht="15" customHeight="1"/>
    <row r="3093" s="3" customFormat="1" ht="15" customHeight="1"/>
    <row r="3094" s="3" customFormat="1" ht="15" customHeight="1"/>
    <row r="3095" s="3" customFormat="1" ht="15" customHeight="1"/>
    <row r="3096" s="3" customFormat="1" ht="15" customHeight="1"/>
    <row r="3097" s="3" customFormat="1" ht="15" customHeight="1"/>
    <row r="3098" s="3" customFormat="1" ht="15" customHeight="1"/>
    <row r="3099" s="3" customFormat="1" ht="15" customHeight="1"/>
    <row r="3100" s="3" customFormat="1" ht="15" customHeight="1"/>
    <row r="3101" s="3" customFormat="1" ht="15" customHeight="1"/>
    <row r="3102" s="3" customFormat="1" ht="15" customHeight="1"/>
    <row r="3103" s="3" customFormat="1" ht="15" customHeight="1"/>
    <row r="3104" s="3" customFormat="1" ht="15" customHeight="1"/>
    <row r="3105" s="3" customFormat="1" ht="15" customHeight="1"/>
    <row r="3106" s="3" customFormat="1" ht="15" customHeight="1"/>
    <row r="3107" s="3" customFormat="1" ht="15" customHeight="1"/>
    <row r="3108" s="3" customFormat="1" ht="15" customHeight="1"/>
    <row r="3109" s="3" customFormat="1" ht="15" customHeight="1"/>
    <row r="3110" s="3" customFormat="1" ht="15" customHeight="1"/>
    <row r="3111" s="3" customFormat="1" ht="15" customHeight="1"/>
    <row r="3112" s="3" customFormat="1" ht="15" customHeight="1"/>
    <row r="3113" s="3" customFormat="1" ht="15" customHeight="1"/>
    <row r="3114" s="3" customFormat="1" ht="15" customHeight="1"/>
    <row r="3115" s="3" customFormat="1" ht="15" customHeight="1"/>
    <row r="3116" s="3" customFormat="1" ht="15" customHeight="1"/>
    <row r="3117" s="3" customFormat="1" ht="15" customHeight="1"/>
    <row r="3118" s="3" customFormat="1" ht="15" customHeight="1"/>
    <row r="3119" s="3" customFormat="1" ht="15" customHeight="1"/>
    <row r="3120" s="3" customFormat="1" ht="15" customHeight="1"/>
    <row r="3121" s="3" customFormat="1" ht="15" customHeight="1"/>
    <row r="3122" s="3" customFormat="1" ht="15" customHeight="1"/>
    <row r="3123" s="3" customFormat="1" ht="15" customHeight="1"/>
    <row r="3124" s="3" customFormat="1" ht="15" customHeight="1"/>
    <row r="3125" s="3" customFormat="1" ht="15" customHeight="1"/>
    <row r="3126" s="3" customFormat="1" ht="15" customHeight="1"/>
    <row r="3127" s="3" customFormat="1" ht="15" customHeight="1"/>
    <row r="3128" s="3" customFormat="1" ht="15" customHeight="1"/>
    <row r="3129" s="3" customFormat="1" ht="15" customHeight="1"/>
    <row r="3130" s="3" customFormat="1" ht="15" customHeight="1"/>
    <row r="3131" s="3" customFormat="1" ht="15" customHeight="1"/>
    <row r="3132" s="3" customFormat="1" ht="15" customHeight="1"/>
    <row r="3133" s="3" customFormat="1" ht="15" customHeight="1"/>
    <row r="3134" s="3" customFormat="1" ht="15" customHeight="1"/>
    <row r="3135" s="3" customFormat="1" ht="15" customHeight="1"/>
    <row r="3136" s="3" customFormat="1" ht="15" customHeight="1"/>
    <row r="3137" s="3" customFormat="1" ht="15" customHeight="1"/>
    <row r="3138" s="3" customFormat="1" ht="15" customHeight="1"/>
    <row r="3139" s="3" customFormat="1" ht="15" customHeight="1"/>
    <row r="3140" s="3" customFormat="1" ht="15" customHeight="1"/>
    <row r="3141" s="3" customFormat="1" ht="15" customHeight="1"/>
    <row r="3142" s="3" customFormat="1" ht="15" customHeight="1"/>
    <row r="3143" s="3" customFormat="1" ht="15" customHeight="1"/>
    <row r="3144" s="3" customFormat="1" ht="15" customHeight="1"/>
    <row r="3145" s="3" customFormat="1" ht="15" customHeight="1"/>
    <row r="3146" s="3" customFormat="1" ht="15" customHeight="1"/>
    <row r="3147" s="3" customFormat="1" ht="15" customHeight="1"/>
    <row r="3148" s="3" customFormat="1" ht="15" customHeight="1"/>
    <row r="3149" s="3" customFormat="1" ht="15" customHeight="1"/>
    <row r="3150" s="3" customFormat="1" ht="15" customHeight="1"/>
    <row r="3151" s="3" customFormat="1" ht="15" customHeight="1"/>
    <row r="3152" s="3" customFormat="1" ht="15" customHeight="1"/>
    <row r="3153" s="3" customFormat="1" ht="15" customHeight="1"/>
    <row r="3154" s="3" customFormat="1" ht="15" customHeight="1"/>
    <row r="3155" s="3" customFormat="1" ht="15" customHeight="1"/>
    <row r="3156" s="3" customFormat="1" ht="15" customHeight="1"/>
    <row r="3157" s="3" customFormat="1" ht="15" customHeight="1"/>
    <row r="3158" s="3" customFormat="1" ht="15" customHeight="1"/>
    <row r="3159" s="3" customFormat="1" ht="15" customHeight="1"/>
    <row r="3160" s="3" customFormat="1" ht="15" customHeight="1"/>
    <row r="3161" s="3" customFormat="1" ht="15" customHeight="1"/>
    <row r="3162" s="3" customFormat="1" ht="15" customHeight="1"/>
    <row r="3163" s="3" customFormat="1" ht="15" customHeight="1"/>
    <row r="3164" s="3" customFormat="1" ht="15" customHeight="1"/>
    <row r="3165" s="3" customFormat="1" ht="15" customHeight="1"/>
    <row r="3166" s="3" customFormat="1" ht="15" customHeight="1"/>
    <row r="3167" s="3" customFormat="1" ht="15" customHeight="1"/>
    <row r="3168" s="3" customFormat="1" ht="15" customHeight="1"/>
    <row r="3169" s="3" customFormat="1" ht="15" customHeight="1"/>
    <row r="3170" s="3" customFormat="1" ht="15" customHeight="1"/>
    <row r="3171" s="3" customFormat="1" ht="15" customHeight="1"/>
    <row r="3172" s="3" customFormat="1" ht="15" customHeight="1"/>
    <row r="3173" s="3" customFormat="1" ht="15" customHeight="1"/>
    <row r="3174" s="3" customFormat="1" ht="15" customHeight="1"/>
    <row r="3175" s="3" customFormat="1" ht="15" customHeight="1"/>
    <row r="3176" s="3" customFormat="1" ht="15" customHeight="1"/>
    <row r="3177" s="3" customFormat="1" ht="15" customHeight="1"/>
    <row r="3178" s="3" customFormat="1" ht="15" customHeight="1"/>
    <row r="3179" s="3" customFormat="1" ht="15" customHeight="1"/>
    <row r="3180" s="3" customFormat="1" ht="15" customHeight="1"/>
    <row r="3181" s="3" customFormat="1" ht="15" customHeight="1"/>
    <row r="3182" s="3" customFormat="1" ht="15" customHeight="1"/>
    <row r="3183" s="3" customFormat="1" ht="15" customHeight="1"/>
    <row r="3184" s="3" customFormat="1" ht="15" customHeight="1"/>
    <row r="3185" s="3" customFormat="1" ht="15" customHeight="1"/>
    <row r="3186" s="3" customFormat="1" ht="15" customHeight="1"/>
    <row r="3187" s="3" customFormat="1" ht="15" customHeight="1"/>
    <row r="3188" s="3" customFormat="1" ht="15" customHeight="1"/>
    <row r="3189" s="3" customFormat="1" ht="15" customHeight="1"/>
    <row r="3190" s="3" customFormat="1" ht="15" customHeight="1"/>
    <row r="3191" s="3" customFormat="1" ht="15" customHeight="1"/>
    <row r="3192" s="3" customFormat="1" ht="15" customHeight="1"/>
    <row r="3193" s="3" customFormat="1" ht="15" customHeight="1"/>
    <row r="3194" s="3" customFormat="1" ht="15" customHeight="1"/>
    <row r="3195" s="3" customFormat="1" ht="15" customHeight="1"/>
    <row r="3196" s="3" customFormat="1" ht="15" customHeight="1"/>
    <row r="3197" s="3" customFormat="1" ht="15" customHeight="1"/>
    <row r="3198" s="3" customFormat="1" ht="15" customHeight="1"/>
    <row r="3199" s="3" customFormat="1" ht="15" customHeight="1"/>
    <row r="3200" s="3" customFormat="1" ht="15" customHeight="1"/>
    <row r="3201" s="3" customFormat="1" ht="15" customHeight="1"/>
    <row r="3202" s="3" customFormat="1" ht="15" customHeight="1"/>
    <row r="3203" s="3" customFormat="1" ht="15" customHeight="1"/>
    <row r="3204" s="3" customFormat="1" ht="15" customHeight="1"/>
    <row r="3205" s="3" customFormat="1" ht="15" customHeight="1"/>
    <row r="3206" s="3" customFormat="1" ht="15" customHeight="1"/>
    <row r="3207" s="3" customFormat="1" ht="15" customHeight="1"/>
    <row r="3208" s="3" customFormat="1" ht="15" customHeight="1"/>
    <row r="3209" s="3" customFormat="1" ht="15" customHeight="1"/>
    <row r="3210" s="3" customFormat="1" ht="15" customHeight="1"/>
    <row r="3211" s="3" customFormat="1" ht="15" customHeight="1"/>
    <row r="3212" s="3" customFormat="1" ht="15" customHeight="1"/>
    <row r="3213" s="3" customFormat="1" ht="15" customHeight="1"/>
    <row r="3214" s="3" customFormat="1" ht="15" customHeight="1"/>
    <row r="3215" s="3" customFormat="1" ht="15" customHeight="1"/>
    <row r="3216" s="3" customFormat="1" ht="15" customHeight="1"/>
    <row r="3217" s="3" customFormat="1" ht="15" customHeight="1"/>
    <row r="3218" s="3" customFormat="1" ht="15" customHeight="1"/>
    <row r="3219" s="3" customFormat="1" ht="15" customHeight="1"/>
    <row r="3220" s="3" customFormat="1" ht="15" customHeight="1"/>
    <row r="3221" s="3" customFormat="1" ht="15" customHeight="1"/>
    <row r="3222" s="3" customFormat="1" ht="15" customHeight="1"/>
    <row r="3223" s="3" customFormat="1" ht="15" customHeight="1"/>
    <row r="3224" s="3" customFormat="1" ht="15" customHeight="1"/>
    <row r="3225" s="3" customFormat="1" ht="15" customHeight="1"/>
    <row r="3226" s="3" customFormat="1" ht="15" customHeight="1"/>
    <row r="3227" s="3" customFormat="1" ht="15" customHeight="1"/>
    <row r="3228" s="3" customFormat="1" ht="15" customHeight="1"/>
    <row r="3229" s="3" customFormat="1" ht="15" customHeight="1"/>
    <row r="3230" s="3" customFormat="1" ht="15" customHeight="1"/>
    <row r="3231" s="3" customFormat="1" ht="15" customHeight="1"/>
    <row r="3232" s="3" customFormat="1" ht="15" customHeight="1"/>
    <row r="3233" s="3" customFormat="1" ht="15" customHeight="1"/>
    <row r="3234" s="3" customFormat="1" ht="15" customHeight="1"/>
    <row r="3235" s="3" customFormat="1" ht="15" customHeight="1"/>
    <row r="3236" s="3" customFormat="1" ht="15" customHeight="1"/>
    <row r="3237" s="3" customFormat="1" ht="15" customHeight="1"/>
    <row r="3238" s="3" customFormat="1" ht="15" customHeight="1"/>
    <row r="3239" s="3" customFormat="1" ht="15" customHeight="1"/>
    <row r="3240" s="3" customFormat="1" ht="15" customHeight="1"/>
    <row r="3241" s="3" customFormat="1" ht="15" customHeight="1"/>
    <row r="3242" s="3" customFormat="1" ht="15" customHeight="1"/>
    <row r="3243" s="3" customFormat="1" ht="15" customHeight="1"/>
    <row r="3244" s="3" customFormat="1" ht="15" customHeight="1"/>
    <row r="3245" s="3" customFormat="1" ht="15" customHeight="1"/>
    <row r="3246" s="3" customFormat="1" ht="15" customHeight="1"/>
    <row r="3247" s="3" customFormat="1" ht="15" customHeight="1"/>
    <row r="3248" s="3" customFormat="1" ht="15" customHeight="1"/>
    <row r="3249" s="3" customFormat="1" ht="15" customHeight="1"/>
    <row r="3250" s="3" customFormat="1" ht="15" customHeight="1"/>
    <row r="3251" s="3" customFormat="1" ht="15" customHeight="1"/>
    <row r="3252" s="3" customFormat="1" ht="15" customHeight="1"/>
    <row r="3253" s="3" customFormat="1" ht="15" customHeight="1"/>
    <row r="3254" s="3" customFormat="1" ht="15" customHeight="1"/>
    <row r="3255" s="3" customFormat="1" ht="15" customHeight="1"/>
    <row r="3256" s="3" customFormat="1" ht="15" customHeight="1"/>
    <row r="3257" s="3" customFormat="1" ht="15" customHeight="1"/>
    <row r="3258" s="3" customFormat="1" ht="15" customHeight="1"/>
    <row r="3259" s="3" customFormat="1" ht="15" customHeight="1"/>
    <row r="3260" s="3" customFormat="1" ht="15" customHeight="1"/>
    <row r="3261" s="3" customFormat="1" ht="15" customHeight="1"/>
    <row r="3262" s="3" customFormat="1" ht="15" customHeight="1"/>
    <row r="3263" s="3" customFormat="1" ht="15" customHeight="1"/>
    <row r="3264" s="3" customFormat="1" ht="15" customHeight="1"/>
    <row r="3265" s="3" customFormat="1" ht="15" customHeight="1"/>
    <row r="3266" s="3" customFormat="1" ht="15" customHeight="1"/>
    <row r="3267" s="3" customFormat="1" ht="15" customHeight="1"/>
    <row r="3268" s="3" customFormat="1" ht="15" customHeight="1"/>
    <row r="3269" s="3" customFormat="1" ht="15" customHeight="1"/>
    <row r="3270" s="3" customFormat="1" ht="15" customHeight="1"/>
    <row r="3271" s="3" customFormat="1" ht="15" customHeight="1"/>
    <row r="3272" s="3" customFormat="1" ht="15" customHeight="1"/>
    <row r="3273" s="3" customFormat="1" ht="15" customHeight="1"/>
    <row r="3274" s="3" customFormat="1" ht="15" customHeight="1"/>
    <row r="3275" s="3" customFormat="1" ht="15" customHeight="1"/>
    <row r="3276" s="3" customFormat="1" ht="15" customHeight="1"/>
    <row r="3277" s="3" customFormat="1" ht="15" customHeight="1"/>
    <row r="3278" s="3" customFormat="1" ht="15" customHeight="1"/>
    <row r="3279" s="3" customFormat="1" ht="15" customHeight="1"/>
    <row r="3280" s="3" customFormat="1" ht="15" customHeight="1"/>
    <row r="3281" s="3" customFormat="1" ht="15" customHeight="1"/>
    <row r="3282" s="3" customFormat="1" ht="15" customHeight="1"/>
    <row r="3283" s="3" customFormat="1" ht="15" customHeight="1"/>
    <row r="3284" s="3" customFormat="1" ht="15" customHeight="1"/>
    <row r="3285" s="3" customFormat="1" ht="15" customHeight="1"/>
    <row r="3286" s="3" customFormat="1" ht="15" customHeight="1"/>
    <row r="3287" s="3" customFormat="1" ht="15" customHeight="1"/>
    <row r="3288" s="3" customFormat="1" ht="15" customHeight="1"/>
    <row r="3289" s="3" customFormat="1" ht="15" customHeight="1"/>
    <row r="3290" s="3" customFormat="1" ht="15" customHeight="1"/>
    <row r="3291" s="3" customFormat="1" ht="15" customHeight="1"/>
    <row r="3292" s="3" customFormat="1" ht="15" customHeight="1"/>
    <row r="3293" s="3" customFormat="1" ht="15" customHeight="1"/>
    <row r="3294" s="3" customFormat="1" ht="15" customHeight="1"/>
    <row r="3295" s="3" customFormat="1" ht="15" customHeight="1"/>
    <row r="3296" s="3" customFormat="1" ht="15" customHeight="1"/>
    <row r="3297" s="3" customFormat="1" ht="15" customHeight="1"/>
    <row r="3298" s="3" customFormat="1" ht="15" customHeight="1"/>
    <row r="3299" s="3" customFormat="1" ht="15" customHeight="1"/>
    <row r="3300" s="3" customFormat="1" ht="15" customHeight="1"/>
    <row r="3301" s="3" customFormat="1" ht="15" customHeight="1"/>
    <row r="3302" s="3" customFormat="1" ht="15" customHeight="1"/>
    <row r="3303" s="3" customFormat="1" ht="15" customHeight="1"/>
    <row r="3304" s="3" customFormat="1" ht="15" customHeight="1"/>
    <row r="3305" s="3" customFormat="1" ht="15" customHeight="1"/>
    <row r="3306" s="3" customFormat="1" ht="15" customHeight="1"/>
    <row r="3307" s="3" customFormat="1" ht="15" customHeight="1"/>
    <row r="3308" s="3" customFormat="1" ht="15" customHeight="1"/>
    <row r="3309" s="3" customFormat="1" ht="15" customHeight="1"/>
    <row r="3310" s="3" customFormat="1" ht="15" customHeight="1"/>
    <row r="3311" s="3" customFormat="1" ht="15" customHeight="1"/>
    <row r="3312" s="3" customFormat="1" ht="15" customHeight="1"/>
    <row r="3313" s="3" customFormat="1" ht="15" customHeight="1"/>
    <row r="3314" s="3" customFormat="1" ht="15" customHeight="1"/>
    <row r="3315" s="3" customFormat="1" ht="15" customHeight="1"/>
    <row r="3316" s="3" customFormat="1" ht="15" customHeight="1"/>
    <row r="3317" s="3" customFormat="1" ht="15" customHeight="1"/>
    <row r="3318" s="3" customFormat="1" ht="15" customHeight="1"/>
    <row r="3319" s="3" customFormat="1" ht="15" customHeight="1"/>
    <row r="3320" s="3" customFormat="1" ht="15" customHeight="1"/>
    <row r="3321" s="3" customFormat="1" ht="15" customHeight="1"/>
    <row r="3322" s="3" customFormat="1" ht="15" customHeight="1"/>
    <row r="3323" s="3" customFormat="1" ht="15" customHeight="1"/>
    <row r="3324" s="3" customFormat="1" ht="15" customHeight="1"/>
    <row r="3325" s="3" customFormat="1" ht="15" customHeight="1"/>
    <row r="3326" s="3" customFormat="1" ht="15" customHeight="1"/>
    <row r="3327" s="3" customFormat="1" ht="15" customHeight="1"/>
    <row r="3328" s="3" customFormat="1" ht="15" customHeight="1"/>
    <row r="3329" s="3" customFormat="1" ht="15" customHeight="1"/>
    <row r="3330" s="3" customFormat="1" ht="15" customHeight="1"/>
    <row r="3331" s="3" customFormat="1" ht="15" customHeight="1"/>
    <row r="3332" s="3" customFormat="1" ht="15" customHeight="1"/>
    <row r="3333" s="3" customFormat="1" ht="15" customHeight="1"/>
    <row r="3334" s="3" customFormat="1" ht="15" customHeight="1"/>
    <row r="3335" s="3" customFormat="1" ht="15" customHeight="1"/>
    <row r="3336" s="3" customFormat="1" ht="15" customHeight="1"/>
    <row r="3337" s="3" customFormat="1" ht="15" customHeight="1"/>
    <row r="3338" s="3" customFormat="1" ht="15" customHeight="1"/>
    <row r="3339" s="3" customFormat="1" ht="15" customHeight="1"/>
    <row r="3340" s="3" customFormat="1" ht="15" customHeight="1"/>
    <row r="3341" s="3" customFormat="1" ht="15" customHeight="1"/>
    <row r="3342" s="3" customFormat="1" ht="15" customHeight="1"/>
    <row r="3343" s="3" customFormat="1" ht="15" customHeight="1"/>
    <row r="3344" s="3" customFormat="1" ht="15" customHeight="1"/>
    <row r="3345" s="3" customFormat="1" ht="15" customHeight="1"/>
    <row r="3346" s="3" customFormat="1" ht="15" customHeight="1"/>
    <row r="3347" s="3" customFormat="1" ht="15" customHeight="1"/>
    <row r="3348" s="3" customFormat="1" ht="15" customHeight="1"/>
    <row r="3349" s="3" customFormat="1" ht="15" customHeight="1"/>
    <row r="3350" s="3" customFormat="1" ht="15" customHeight="1"/>
    <row r="3351" s="3" customFormat="1" ht="15" customHeight="1"/>
    <row r="3352" s="3" customFormat="1" ht="15" customHeight="1"/>
    <row r="3353" s="3" customFormat="1" ht="15" customHeight="1"/>
    <row r="3354" s="3" customFormat="1" ht="15" customHeight="1"/>
    <row r="3355" s="3" customFormat="1" ht="15" customHeight="1"/>
    <row r="3356" s="3" customFormat="1" ht="15" customHeight="1"/>
    <row r="3357" s="3" customFormat="1" ht="15" customHeight="1"/>
    <row r="3358" s="3" customFormat="1" ht="15" customHeight="1"/>
    <row r="3359" s="3" customFormat="1" ht="15" customHeight="1"/>
    <row r="3360" s="3" customFormat="1" ht="15" customHeight="1"/>
    <row r="3361" s="3" customFormat="1" ht="15" customHeight="1"/>
    <row r="3362" s="3" customFormat="1" ht="15" customHeight="1"/>
    <row r="3363" s="3" customFormat="1" ht="15" customHeight="1"/>
    <row r="3364" s="3" customFormat="1" ht="15" customHeight="1"/>
    <row r="3365" s="3" customFormat="1" ht="15" customHeight="1"/>
    <row r="3366" s="3" customFormat="1" ht="15" customHeight="1"/>
    <row r="3367" s="3" customFormat="1" ht="15" customHeight="1"/>
    <row r="3368" s="3" customFormat="1" ht="15" customHeight="1"/>
    <row r="3369" s="3" customFormat="1" ht="15" customHeight="1"/>
    <row r="3370" s="3" customFormat="1" ht="15" customHeight="1"/>
    <row r="3371" s="3" customFormat="1" ht="15" customHeight="1"/>
    <row r="3372" s="3" customFormat="1" ht="15" customHeight="1"/>
    <row r="3373" s="3" customFormat="1" ht="15" customHeight="1"/>
    <row r="3374" s="3" customFormat="1" ht="15" customHeight="1"/>
    <row r="3375" s="3" customFormat="1" ht="15" customHeight="1"/>
    <row r="3376" s="3" customFormat="1" ht="15" customHeight="1"/>
    <row r="3377" s="3" customFormat="1" ht="15" customHeight="1"/>
    <row r="3378" s="3" customFormat="1" ht="15" customHeight="1"/>
    <row r="3379" s="3" customFormat="1" ht="15" customHeight="1"/>
    <row r="3380" s="3" customFormat="1" ht="15" customHeight="1"/>
    <row r="3381" s="3" customFormat="1" ht="15" customHeight="1"/>
    <row r="3382" s="3" customFormat="1" ht="15" customHeight="1"/>
    <row r="3383" s="3" customFormat="1" ht="15" customHeight="1"/>
    <row r="3384" s="3" customFormat="1" ht="15" customHeight="1"/>
    <row r="3385" s="3" customFormat="1" ht="15" customHeight="1"/>
    <row r="3386" s="3" customFormat="1" ht="15" customHeight="1"/>
    <row r="3387" s="3" customFormat="1" ht="15" customHeight="1"/>
    <row r="3388" s="3" customFormat="1" ht="15" customHeight="1"/>
    <row r="3389" s="3" customFormat="1" ht="15" customHeight="1"/>
    <row r="3390" s="3" customFormat="1" ht="15" customHeight="1"/>
    <row r="3391" s="3" customFormat="1" ht="15" customHeight="1"/>
    <row r="3392" s="3" customFormat="1" ht="15" customHeight="1"/>
    <row r="3393" s="3" customFormat="1" ht="15" customHeight="1"/>
    <row r="3394" s="3" customFormat="1" ht="15" customHeight="1"/>
    <row r="3395" s="3" customFormat="1" ht="15" customHeight="1"/>
    <row r="3396" s="3" customFormat="1" ht="15" customHeight="1"/>
    <row r="3397" s="3" customFormat="1" ht="15" customHeight="1"/>
    <row r="3398" s="3" customFormat="1" ht="15" customHeight="1"/>
    <row r="3399" s="3" customFormat="1" ht="15" customHeight="1"/>
    <row r="3400" s="3" customFormat="1" ht="15" customHeight="1"/>
    <row r="3401" s="3" customFormat="1" ht="15" customHeight="1"/>
    <row r="3402" s="3" customFormat="1" ht="15" customHeight="1"/>
    <row r="3403" s="3" customFormat="1" ht="15" customHeight="1"/>
    <row r="3404" s="3" customFormat="1" ht="15" customHeight="1"/>
    <row r="3405" s="3" customFormat="1" ht="15" customHeight="1"/>
    <row r="3406" s="3" customFormat="1" ht="15" customHeight="1"/>
    <row r="3407" s="3" customFormat="1" ht="15" customHeight="1"/>
    <row r="3408" s="3" customFormat="1" ht="15" customHeight="1"/>
    <row r="3409" s="3" customFormat="1" ht="15" customHeight="1"/>
    <row r="3410" s="3" customFormat="1" ht="15" customHeight="1"/>
    <row r="3411" s="3" customFormat="1" ht="15" customHeight="1"/>
    <row r="3412" s="3" customFormat="1" ht="15" customHeight="1"/>
    <row r="3413" s="3" customFormat="1" ht="15" customHeight="1"/>
    <row r="3414" s="3" customFormat="1" ht="15" customHeight="1"/>
    <row r="3415" s="3" customFormat="1" ht="15" customHeight="1"/>
    <row r="3416" s="3" customFormat="1" ht="15" customHeight="1"/>
    <row r="3417" s="3" customFormat="1" ht="15" customHeight="1"/>
    <row r="3418" s="3" customFormat="1" ht="15" customHeight="1"/>
    <row r="3419" s="3" customFormat="1" ht="15" customHeight="1"/>
    <row r="3420" s="3" customFormat="1" ht="15" customHeight="1"/>
    <row r="3421" s="3" customFormat="1" ht="15" customHeight="1"/>
    <row r="3422" s="3" customFormat="1" ht="15" customHeight="1"/>
    <row r="3423" s="3" customFormat="1" ht="15" customHeight="1"/>
    <row r="3424" s="3" customFormat="1" ht="15" customHeight="1"/>
    <row r="3425" s="3" customFormat="1" ht="15" customHeight="1"/>
    <row r="3426" s="3" customFormat="1" ht="15" customHeight="1"/>
    <row r="3427" s="3" customFormat="1" ht="15" customHeight="1"/>
    <row r="3428" s="3" customFormat="1" ht="15" customHeight="1"/>
    <row r="3429" s="3" customFormat="1" ht="15" customHeight="1"/>
    <row r="3430" s="3" customFormat="1" ht="15" customHeight="1"/>
    <row r="3431" s="3" customFormat="1" ht="15" customHeight="1"/>
    <row r="3432" s="3" customFormat="1" ht="15" customHeight="1"/>
    <row r="3433" s="3" customFormat="1" ht="15" customHeight="1"/>
    <row r="3434" s="3" customFormat="1" ht="15" customHeight="1"/>
    <row r="3435" s="3" customFormat="1" ht="15" customHeight="1"/>
    <row r="3436" s="3" customFormat="1" ht="15" customHeight="1"/>
    <row r="3437" s="3" customFormat="1" ht="15" customHeight="1"/>
    <row r="3438" s="3" customFormat="1" ht="15" customHeight="1"/>
    <row r="3439" s="3" customFormat="1" ht="15" customHeight="1"/>
    <row r="3440" s="3" customFormat="1" ht="15" customHeight="1"/>
    <row r="3441" s="3" customFormat="1" ht="15" customHeight="1"/>
    <row r="3442" s="3" customFormat="1" ht="15" customHeight="1"/>
    <row r="3443" s="3" customFormat="1" ht="15" customHeight="1"/>
    <row r="3444" s="3" customFormat="1" ht="15" customHeight="1"/>
    <row r="3445" s="3" customFormat="1" ht="15" customHeight="1"/>
    <row r="3446" s="3" customFormat="1" ht="15" customHeight="1"/>
    <row r="3447" s="3" customFormat="1" ht="15" customHeight="1"/>
    <row r="3448" s="3" customFormat="1" ht="15" customHeight="1"/>
    <row r="3449" s="3" customFormat="1" ht="15" customHeight="1"/>
    <row r="3450" s="3" customFormat="1" ht="15" customHeight="1"/>
    <row r="3451" s="3" customFormat="1" ht="15" customHeight="1"/>
    <row r="3452" s="3" customFormat="1" ht="15" customHeight="1"/>
    <row r="3453" s="3" customFormat="1" ht="15" customHeight="1"/>
    <row r="3454" s="3" customFormat="1" ht="15" customHeight="1"/>
    <row r="3455" s="3" customFormat="1" ht="15" customHeight="1"/>
    <row r="3456" s="3" customFormat="1" ht="15" customHeight="1"/>
    <row r="3457" s="3" customFormat="1" ht="15" customHeight="1"/>
    <row r="3458" s="3" customFormat="1" ht="15" customHeight="1"/>
    <row r="3459" s="3" customFormat="1" ht="15" customHeight="1"/>
    <row r="3460" s="3" customFormat="1" ht="15" customHeight="1"/>
    <row r="3461" s="3" customFormat="1" ht="15" customHeight="1"/>
    <row r="3462" s="3" customFormat="1" ht="15" customHeight="1"/>
    <row r="3463" s="3" customFormat="1" ht="15" customHeight="1"/>
    <row r="3464" s="3" customFormat="1" ht="15" customHeight="1"/>
    <row r="3465" s="3" customFormat="1" ht="15" customHeight="1"/>
    <row r="3466" s="3" customFormat="1" ht="15" customHeight="1"/>
    <row r="3467" s="3" customFormat="1" ht="15" customHeight="1"/>
    <row r="3468" s="3" customFormat="1" ht="15" customHeight="1"/>
    <row r="3469" s="3" customFormat="1" ht="15" customHeight="1"/>
    <row r="3470" s="3" customFormat="1" ht="15" customHeight="1"/>
    <row r="3471" s="3" customFormat="1" ht="15" customHeight="1"/>
    <row r="3472" s="3" customFormat="1" ht="15" customHeight="1"/>
    <row r="3473" s="3" customFormat="1" ht="15" customHeight="1"/>
    <row r="3474" s="3" customFormat="1" ht="15" customHeight="1"/>
    <row r="3475" s="3" customFormat="1" ht="15" customHeight="1"/>
    <row r="3476" s="3" customFormat="1" ht="15" customHeight="1"/>
    <row r="3477" s="3" customFormat="1" ht="15" customHeight="1"/>
    <row r="3478" s="3" customFormat="1" ht="15" customHeight="1"/>
    <row r="3479" s="3" customFormat="1" ht="15" customHeight="1"/>
    <row r="3480" s="3" customFormat="1" ht="15" customHeight="1"/>
    <row r="3481" s="3" customFormat="1" ht="15" customHeight="1"/>
    <row r="3482" s="3" customFormat="1" ht="15" customHeight="1"/>
    <row r="3483" s="3" customFormat="1" ht="15" customHeight="1"/>
    <row r="3484" s="3" customFormat="1" ht="15" customHeight="1"/>
    <row r="3485" s="3" customFormat="1" ht="15" customHeight="1"/>
    <row r="3486" s="3" customFormat="1" ht="15" customHeight="1"/>
    <row r="3487" s="3" customFormat="1" ht="15" customHeight="1"/>
    <row r="3488" s="3" customFormat="1" ht="15" customHeight="1"/>
    <row r="3489" s="3" customFormat="1" ht="15" customHeight="1"/>
    <row r="3490" s="3" customFormat="1" ht="15" customHeight="1"/>
    <row r="3491" s="3" customFormat="1" ht="15" customHeight="1"/>
    <row r="3492" s="3" customFormat="1" ht="15" customHeight="1"/>
    <row r="3493" s="3" customFormat="1" ht="15" customHeight="1"/>
    <row r="3494" s="3" customFormat="1" ht="15" customHeight="1"/>
    <row r="3495" s="3" customFormat="1" ht="15" customHeight="1"/>
    <row r="3496" s="3" customFormat="1" ht="15" customHeight="1"/>
    <row r="3497" s="3" customFormat="1" ht="15" customHeight="1"/>
    <row r="3498" s="3" customFormat="1" ht="15" customHeight="1"/>
    <row r="3499" s="3" customFormat="1" ht="15" customHeight="1"/>
    <row r="3500" s="3" customFormat="1" ht="15" customHeight="1"/>
    <row r="3501" s="3" customFormat="1" ht="15" customHeight="1"/>
    <row r="3502" s="3" customFormat="1" ht="15" customHeight="1"/>
    <row r="3503" s="3" customFormat="1" ht="15" customHeight="1"/>
    <row r="3504" s="3" customFormat="1" ht="15" customHeight="1"/>
    <row r="3505" s="3" customFormat="1" ht="15" customHeight="1"/>
    <row r="3506" s="3" customFormat="1" ht="15" customHeight="1"/>
    <row r="3507" s="3" customFormat="1" ht="15" customHeight="1"/>
    <row r="3508" s="3" customFormat="1" ht="15" customHeight="1"/>
    <row r="3509" s="3" customFormat="1" ht="15" customHeight="1"/>
    <row r="3510" s="3" customFormat="1" ht="15" customHeight="1"/>
    <row r="3511" s="3" customFormat="1" ht="15" customHeight="1"/>
    <row r="3512" s="3" customFormat="1" ht="15" customHeight="1"/>
    <row r="3513" s="3" customFormat="1" ht="15" customHeight="1"/>
    <row r="3514" s="3" customFormat="1" ht="15" customHeight="1"/>
    <row r="3515" s="3" customFormat="1" ht="15" customHeight="1"/>
    <row r="3516" s="3" customFormat="1" ht="15" customHeight="1"/>
    <row r="3517" s="3" customFormat="1" ht="15" customHeight="1"/>
    <row r="3518" s="3" customFormat="1" ht="15" customHeight="1"/>
    <row r="3519" s="3" customFormat="1" ht="15" customHeight="1"/>
    <row r="3520" s="3" customFormat="1" ht="15" customHeight="1"/>
    <row r="3521" s="3" customFormat="1" ht="15" customHeight="1"/>
    <row r="3522" s="3" customFormat="1" ht="15" customHeight="1"/>
    <row r="3523" s="3" customFormat="1" ht="15" customHeight="1"/>
    <row r="3524" s="3" customFormat="1" ht="15" customHeight="1"/>
    <row r="3525" s="3" customFormat="1" ht="15" customHeight="1"/>
    <row r="3526" s="3" customFormat="1" ht="15" customHeight="1"/>
    <row r="3527" s="3" customFormat="1" ht="15" customHeight="1"/>
    <row r="3528" s="3" customFormat="1" ht="15" customHeight="1"/>
    <row r="3529" s="3" customFormat="1" ht="15" customHeight="1"/>
    <row r="3530" s="3" customFormat="1" ht="15" customHeight="1"/>
    <row r="3531" s="3" customFormat="1" ht="15" customHeight="1"/>
    <row r="3532" s="3" customFormat="1" ht="15" customHeight="1"/>
    <row r="3533" s="3" customFormat="1" ht="15" customHeight="1"/>
    <row r="3534" s="3" customFormat="1" ht="15" customHeight="1"/>
    <row r="3535" s="3" customFormat="1" ht="15" customHeight="1"/>
    <row r="3536" s="3" customFormat="1" ht="15" customHeight="1"/>
    <row r="3537" s="3" customFormat="1" ht="15" customHeight="1"/>
    <row r="3538" s="3" customFormat="1" ht="15" customHeight="1"/>
    <row r="3539" s="3" customFormat="1" ht="15" customHeight="1"/>
    <row r="3540" s="3" customFormat="1" ht="15" customHeight="1"/>
    <row r="3541" s="3" customFormat="1" ht="15" customHeight="1"/>
    <row r="3542" s="3" customFormat="1" ht="15" customHeight="1"/>
    <row r="3543" s="3" customFormat="1" ht="15" customHeight="1"/>
    <row r="3544" s="3" customFormat="1" ht="15" customHeight="1"/>
    <row r="3545" s="3" customFormat="1" ht="15" customHeight="1"/>
    <row r="3546" s="3" customFormat="1" ht="15" customHeight="1"/>
    <row r="3547" s="3" customFormat="1" ht="15" customHeight="1"/>
    <row r="3548" s="3" customFormat="1" ht="15" customHeight="1"/>
    <row r="3549" s="3" customFormat="1" ht="15" customHeight="1"/>
    <row r="3550" s="3" customFormat="1" ht="15" customHeight="1"/>
    <row r="3551" s="3" customFormat="1" ht="15" customHeight="1"/>
    <row r="3552" s="3" customFormat="1" ht="15" customHeight="1"/>
    <row r="3553" s="3" customFormat="1" ht="15" customHeight="1"/>
    <row r="3554" s="3" customFormat="1" ht="15" customHeight="1"/>
    <row r="3555" s="3" customFormat="1" ht="15" customHeight="1"/>
    <row r="3556" s="3" customFormat="1" ht="15" customHeight="1"/>
    <row r="3557" s="3" customFormat="1" ht="15" customHeight="1"/>
    <row r="3558" s="3" customFormat="1" ht="15" customHeight="1"/>
    <row r="3559" s="3" customFormat="1" ht="15" customHeight="1"/>
    <row r="3560" s="3" customFormat="1" ht="15" customHeight="1"/>
    <row r="3561" s="3" customFormat="1" ht="15" customHeight="1"/>
    <row r="3562" s="3" customFormat="1" ht="15" customHeight="1"/>
    <row r="3563" s="3" customFormat="1" ht="15" customHeight="1"/>
    <row r="3564" s="3" customFormat="1" ht="15" customHeight="1"/>
    <row r="3565" s="3" customFormat="1" ht="15" customHeight="1"/>
    <row r="3566" s="3" customFormat="1" ht="15" customHeight="1"/>
    <row r="3567" s="3" customFormat="1" ht="15" customHeight="1"/>
    <row r="3568" s="3" customFormat="1" ht="15" customHeight="1"/>
    <row r="3569" s="3" customFormat="1" ht="15" customHeight="1"/>
    <row r="3570" s="3" customFormat="1" ht="15" customHeight="1"/>
    <row r="3571" s="3" customFormat="1" ht="15" customHeight="1"/>
    <row r="3572" s="3" customFormat="1" ht="15" customHeight="1"/>
    <row r="3573" s="3" customFormat="1" ht="15" customHeight="1"/>
    <row r="3574" s="3" customFormat="1" ht="15" customHeight="1"/>
    <row r="3575" s="3" customFormat="1" ht="15" customHeight="1"/>
    <row r="3576" s="3" customFormat="1" ht="15" customHeight="1"/>
    <row r="3577" s="3" customFormat="1" ht="15" customHeight="1"/>
    <row r="3578" s="3" customFormat="1" ht="15" customHeight="1"/>
    <row r="3579" s="3" customFormat="1" ht="15" customHeight="1"/>
    <row r="3580" s="3" customFormat="1" ht="15" customHeight="1"/>
    <row r="3581" s="3" customFormat="1" ht="15" customHeight="1"/>
    <row r="3582" s="3" customFormat="1" ht="15" customHeight="1"/>
    <row r="3583" s="3" customFormat="1" ht="15" customHeight="1"/>
    <row r="3584" s="3" customFormat="1" ht="15" customHeight="1"/>
  </sheetData>
  <sheetProtection algorithmName="SHA-512" hashValue="c6o3wB9rzobDG+WPqn8qkxDthGUlfnBS/SPjZaE8s5r8INBxB5ax0h26xUabsHosgvTjgyJ/scUgJKvWyWVY7Q==" saltValue="eSkOrE00+47sCqZLDupTQA==" spinCount="100000" sheet="1" objects="1" scenarios="1" formatCells="0" sort="0" autoFilter="0" pivotTables="0"/>
  <autoFilter ref="A5:H333" xr:uid="{00000000-0001-0000-0000-000000000000}"/>
  <sortState xmlns:xlrd2="http://schemas.microsoft.com/office/spreadsheetml/2017/richdata2" ref="A123:H309">
    <sortCondition ref="D123:D309"/>
    <sortCondition ref="G123:G309"/>
  </sortState>
  <mergeCells count="2">
    <mergeCell ref="D1:G1"/>
    <mergeCell ref="D2:G2"/>
  </mergeCells>
  <phoneticPr fontId="28" type="noConversion"/>
  <hyperlinks>
    <hyperlink ref="H151" r:id="rId1" xr:uid="{B8E8A5FC-0419-4AD2-81F0-B7C1E42D5629}"/>
    <hyperlink ref="H265" r:id="rId2" xr:uid="{1F68E3C4-242F-48B6-BAC4-B99C07D9F663}"/>
    <hyperlink ref="H140" r:id="rId3" xr:uid="{F897C3BC-7804-48EF-9CE2-508391639E8F}"/>
    <hyperlink ref="H181" r:id="rId4" xr:uid="{453CD5E0-3D62-4060-84BF-E4380456B579}"/>
    <hyperlink ref="H246" r:id="rId5" xr:uid="{D7CEEB4F-E95F-4C24-B801-A99D7D6EC7C9}"/>
    <hyperlink ref="H153" r:id="rId6" xr:uid="{AF112C78-CEEA-43BF-AF43-0C189CB99BE1}"/>
    <hyperlink ref="H248" r:id="rId7" xr:uid="{52E071D3-7295-4305-BDB4-534CDC1E9047}"/>
    <hyperlink ref="H269" r:id="rId8" xr:uid="{A560037D-3C69-4FB0-8884-FCCEE838EA86}"/>
    <hyperlink ref="H271" r:id="rId9" xr:uid="{F723633E-0CBA-4436-A2A2-C090B0CB91DD}"/>
    <hyperlink ref="H270" r:id="rId10" xr:uid="{60D27C24-CB34-46BA-A641-A2DB26A0E981}"/>
    <hyperlink ref="H142" r:id="rId11" xr:uid="{66A4C557-5DA6-4E54-A7FC-CC2DFD12D0E9}"/>
    <hyperlink ref="H213" r:id="rId12" xr:uid="{C654F7C3-8317-417A-8834-D7AEDAE2A9E3}"/>
    <hyperlink ref="H237" r:id="rId13" xr:uid="{9902E30D-2240-4D67-BB30-6850E1B04660}"/>
    <hyperlink ref="H238" r:id="rId14" xr:uid="{67D54A7D-6F1C-484D-922B-E98562CA78ED}"/>
    <hyperlink ref="H183" r:id="rId15" xr:uid="{90F0C3F4-C4BE-4597-9BFE-99EEE2DE8250}"/>
    <hyperlink ref="H222" r:id="rId16" xr:uid="{7ACCE7A9-2E8D-4C8B-8406-E6B3CBFA877E}"/>
    <hyperlink ref="H249" r:id="rId17" xr:uid="{ABF667F8-71E8-4D63-93E8-1F8391CFC0BF}"/>
    <hyperlink ref="H239" r:id="rId18" xr:uid="{198EE8AD-06DD-416E-A0CB-0053C6EE7BA6}"/>
    <hyperlink ref="H147" r:id="rId19" xr:uid="{53F98190-3614-4EF6-BD0A-A15FC9D1F80C}"/>
    <hyperlink ref="H275" r:id="rId20" xr:uid="{815413F5-04BF-451E-A3D6-AF84AD5188A3}"/>
    <hyperlink ref="H163" r:id="rId21" xr:uid="{28605EB7-295E-40CC-891D-781717375542}"/>
    <hyperlink ref="H164" r:id="rId22" xr:uid="{43DDB3CB-79AF-4CCB-9432-C17249332EEB}"/>
    <hyperlink ref="H166" r:id="rId23" xr:uid="{1F40A12E-5F61-49F9-B6E6-79AF2CD8E532}"/>
    <hyperlink ref="H211" r:id="rId24" xr:uid="{849763F9-E677-4DBC-9E97-5C9CC7D67B0C}"/>
    <hyperlink ref="H243" r:id="rId25" xr:uid="{98A407D8-9064-4E10-87E2-BF7E1AA78271}"/>
    <hyperlink ref="H144" r:id="rId26" xr:uid="{BCDCB3AC-6E25-48A1-90BB-620FBDFFAD1D}"/>
    <hyperlink ref="H276" r:id="rId27" xr:uid="{0A16877E-39E7-4696-B817-55D974295332}"/>
    <hyperlink ref="H195" r:id="rId28" xr:uid="{664C4B56-4BFD-45D4-9BA8-7254DF21044D}"/>
    <hyperlink ref="H244" r:id="rId29" xr:uid="{24646DFD-F41A-41FD-8F3A-1A70FC071C3D}"/>
    <hyperlink ref="H152" r:id="rId30" xr:uid="{12E69015-7BD6-4C30-A2D6-4E45656CE501}"/>
    <hyperlink ref="H253" r:id="rId31" xr:uid="{FF98C2E3-696E-43AA-A91E-688C5A0EEA49}"/>
    <hyperlink ref="H254" r:id="rId32" xr:uid="{6019F8B1-59DE-4D04-BDF7-10E3011AF866}"/>
    <hyperlink ref="H277" r:id="rId33" xr:uid="{C7C57188-1F15-4C6E-942A-38DE4601F584}"/>
    <hyperlink ref="H139" r:id="rId34" xr:uid="{DBC6CB3F-2292-44F4-AF2F-F2A7D497C11E}"/>
    <hyperlink ref="H281" r:id="rId35" xr:uid="{1152BAE0-8474-4358-834F-8EC579B351BE}"/>
    <hyperlink ref="H146" r:id="rId36" xr:uid="{4532D787-A48C-41BC-988E-11F6760B9669}"/>
    <hyperlink ref="H266" r:id="rId37" xr:uid="{C51283BF-106C-4DE0-8ACA-782FF0309626}"/>
    <hyperlink ref="H233" r:id="rId38" xr:uid="{67E26827-D068-44CA-BCA5-20A5B76BC9CA}"/>
    <hyperlink ref="H143" r:id="rId39" xr:uid="{47D3AB8B-A8E5-4B84-90DD-6300E1BF561C}"/>
    <hyperlink ref="H130" r:id="rId40" xr:uid="{6B828B44-7538-4E93-905B-66969E5075BD}"/>
    <hyperlink ref="H129" r:id="rId41" xr:uid="{26C1C33F-6379-4CC8-8A84-62220B05F62E}"/>
    <hyperlink ref="H128" r:id="rId42" xr:uid="{DD87B0BC-4442-4480-B4B5-BB02350D37BA}"/>
    <hyperlink ref="H227" r:id="rId43" xr:uid="{C24C2C7A-E5D0-4A1D-8244-4B53992F5C7E}"/>
    <hyperlink ref="H138" r:id="rId44" xr:uid="{E0DF131F-E164-4A8D-B7C1-94425E5A7678}"/>
    <hyperlink ref="H133" r:id="rId45" xr:uid="{EB2F43D4-240C-4638-B974-F26B876C3EF5}"/>
    <hyperlink ref="H132" r:id="rId46" xr:uid="{C69C9980-69AD-4877-ACFB-6616BE895CCD}"/>
    <hyperlink ref="H131" r:id="rId47" xr:uid="{A628D521-C866-419A-B355-379AF4BD5A9C}"/>
    <hyperlink ref="H280" r:id="rId48" xr:uid="{47237BEA-5140-42C6-BAB2-E3DCB19D7671}"/>
    <hyperlink ref="H141" r:id="rId49" xr:uid="{04398EF9-C8F1-4371-A12E-39A188319559}"/>
    <hyperlink ref="H282" r:id="rId50" xr:uid="{C76743F0-1E70-4CCF-B72B-AE45BFC95478}"/>
    <hyperlink ref="H279" r:id="rId51" xr:uid="{A7E8C413-DAF0-4411-970E-C9F7D848C840}"/>
    <hyperlink ref="H264" r:id="rId52" xr:uid="{DDA69A9F-A259-40D0-AE56-0AE5CE615C9F}"/>
    <hyperlink ref="H267:H271" r:id="rId53" display="https://edocs.puc.state.or.us/efdocs/HAH/um1930hah162612.pdf" xr:uid="{FC423877-1C91-4D46-ABF6-6F23C008DDA2}"/>
    <hyperlink ref="H263" r:id="rId54" xr:uid="{647A9484-5662-4248-A785-8D7088F80527}"/>
    <hyperlink ref="H258" r:id="rId55" xr:uid="{A84C30E3-F95D-4402-8BD6-36AF1A9F86BC}"/>
    <hyperlink ref="H259" r:id="rId56" xr:uid="{2FC4107C-BAE5-45A8-A50D-F207CCC2496E}"/>
    <hyperlink ref="H256" r:id="rId57" xr:uid="{4D222433-F664-4FDB-8D68-EFFDEFDC545A}"/>
    <hyperlink ref="H255" r:id="rId58" xr:uid="{184ADF1A-FD38-4A30-8BAA-3B097ACEA351}"/>
    <hyperlink ref="H242" r:id="rId59" xr:uid="{F9B03E0F-FAC6-4C10-9326-0BA1780C0B3D}"/>
    <hyperlink ref="H231" r:id="rId60" xr:uid="{6AA2FD79-4F60-42B1-8EA7-B90A2EF3F7BB}"/>
    <hyperlink ref="H229" r:id="rId61" xr:uid="{99C23CB1-892D-40D5-BA0A-35A19F122B24}"/>
    <hyperlink ref="H230" r:id="rId62" xr:uid="{F34A708F-D392-4169-8C94-7F07E6983FBA}"/>
    <hyperlink ref="H228" r:id="rId63" xr:uid="{E59ADD21-33CD-47D0-A987-F5B02BE68950}"/>
    <hyperlink ref="H221" r:id="rId64" xr:uid="{C1F1D63B-1439-45EF-9A75-6982DF667ECE}"/>
    <hyperlink ref="H223" r:id="rId65" xr:uid="{DC8F590D-52E6-4783-9F82-61FAE04D6765}"/>
    <hyperlink ref="H225" r:id="rId66" xr:uid="{62C28274-5E60-4D0E-B5C9-A837763E09C2}"/>
    <hyperlink ref="H224" r:id="rId67" xr:uid="{E3A29289-BCC3-45B7-9E3B-2C036A782563}"/>
    <hyperlink ref="H219" r:id="rId68" xr:uid="{6DEC7E34-D54D-4591-92E9-EA7113353CCE}"/>
    <hyperlink ref="H218" r:id="rId69" xr:uid="{106B9667-D860-42DB-89E0-74012B8B67B9}"/>
    <hyperlink ref="H217" r:id="rId70" xr:uid="{02E35BFF-DBC0-4D1A-9A9C-BDC7424140C1}"/>
    <hyperlink ref="H216" r:id="rId71" xr:uid="{94E568EF-E399-46D4-8EFF-48307200C02D}"/>
    <hyperlink ref="H215" r:id="rId72" xr:uid="{C89163F0-863B-40AC-BA50-87BBB67B0198}"/>
    <hyperlink ref="H214" r:id="rId73" xr:uid="{ACD09D59-9167-4F76-9ECE-4A579A3C6509}"/>
    <hyperlink ref="H202:H204" r:id="rId74" display="https://edocs.puc.state.or.us/efdocs/HAH/um1930hah10130.pdf" xr:uid="{D5DFCE47-D69F-4C15-80F6-B381063DE545}"/>
    <hyperlink ref="H201" r:id="rId75" xr:uid="{15DF9646-1492-4A7D-841E-F5442143132D}"/>
    <hyperlink ref="H202" r:id="rId76" xr:uid="{CD7F76B2-B5D6-45AC-BCF8-413D85D2182A}"/>
    <hyperlink ref="H192" r:id="rId77" xr:uid="{B8A40F45-84B5-4280-9CA0-322EF0137F95}"/>
    <hyperlink ref="H189:H191" r:id="rId78" display="https://edocs.puc.state.or.us/efdocs/HAH/um1930hah111830.pdf" xr:uid="{E0AA7A15-B30A-4C51-852D-D3F9104BD603}"/>
    <hyperlink ref="H191" r:id="rId79" xr:uid="{266B2F8C-9CCC-4546-88EA-CE2B62C743AF}"/>
    <hyperlink ref="H187" r:id="rId80" xr:uid="{A231A323-BFFF-4A2F-B7E4-9B684DB7F692}"/>
    <hyperlink ref="H184" r:id="rId81" xr:uid="{371FB2A8-7BDB-4B28-B6D3-2B4945A2482F}"/>
    <hyperlink ref="H179" r:id="rId82" xr:uid="{B686EC9C-BFF4-4E52-A1F3-9825CD6325B9}"/>
    <hyperlink ref="H180" r:id="rId83" xr:uid="{D902413A-9D2B-4C41-B262-35A2C101A03F}"/>
    <hyperlink ref="H178" r:id="rId84" xr:uid="{A5FEB7AF-90C7-4704-8245-865F57971DDA}"/>
    <hyperlink ref="H173:H174" r:id="rId85" display="https://edocs.puc.state.or.us/efdocs/HAH/um1930hah152727.pdf" xr:uid="{F18A4EB8-11D5-49F8-B4D2-55F1A058A17B}"/>
    <hyperlink ref="H176" r:id="rId86" xr:uid="{26A0A6F6-F955-4C0E-AC6A-047323FB09FD}"/>
    <hyperlink ref="H174" r:id="rId87" xr:uid="{D6DE28B3-8DBD-4330-9537-9E718A7A1629}"/>
    <hyperlink ref="H170" r:id="rId88" xr:uid="{1C39D5D2-3956-4A57-86DA-26B6EA0A4199}"/>
    <hyperlink ref="H171" r:id="rId89" xr:uid="{7712FBC2-716F-4BFD-9636-FAE6917FA8CA}"/>
    <hyperlink ref="H172" r:id="rId90" xr:uid="{369459C9-D7EE-4BF8-A1AA-BFFF9606E20D}"/>
    <hyperlink ref="H173" r:id="rId91" xr:uid="{9F76960D-ED68-40C4-ACE9-4EAE5D2AD350}"/>
    <hyperlink ref="H161" r:id="rId92" xr:uid="{DE76CCC8-7FC0-4076-96F2-12935057580B}"/>
    <hyperlink ref="H162" r:id="rId93" xr:uid="{312B5403-5377-4DF9-A20C-B656F9960A7D}"/>
    <hyperlink ref="H169" r:id="rId94" xr:uid="{F898ED12-01EC-4D31-BB9B-B32DB57A3479}"/>
    <hyperlink ref="H168" r:id="rId95" xr:uid="{2B01D073-C0D1-4298-A6A9-BC148408F3C8}"/>
    <hyperlink ref="H158" r:id="rId96" xr:uid="{C371CF41-4E29-457B-8400-DC2DD8BAAAA8}"/>
    <hyperlink ref="H155" r:id="rId97" xr:uid="{3DC16A7B-0617-4204-986D-6355B7322353}"/>
    <hyperlink ref="H137:H139" r:id="rId98" display="https://edocs.puc.state.or.us/efdocs/HAH/um1930hah15137.pdf" xr:uid="{B0A8D53E-6AD9-4A1E-A213-400F0C75B8FF}"/>
    <hyperlink ref="H150" r:id="rId99" xr:uid="{782FBAAE-F2B9-473D-83A0-3D87CC1DD4B8}"/>
    <hyperlink ref="H145" r:id="rId100" xr:uid="{C67F1BA4-8475-47D7-9131-B861CAC7AD70}"/>
    <hyperlink ref="H134" r:id="rId101" xr:uid="{132E36E9-65FA-4881-B710-C16EB800A07B}"/>
    <hyperlink ref="H135" r:id="rId102" xr:uid="{A564D394-2C28-4C2D-B47E-1CD6DF4DDA05}"/>
    <hyperlink ref="H137" r:id="rId103" xr:uid="{FB7F5CAB-8734-43C2-89BD-7DE26B46CE56}"/>
    <hyperlink ref="H122" r:id="rId104" xr:uid="{68107B9B-E5D8-480C-9A78-73C43FC9F580}"/>
    <hyperlink ref="H123" r:id="rId105" xr:uid="{ED82A20B-9E17-4582-861D-01B7073820D3}"/>
    <hyperlink ref="H124" r:id="rId106" xr:uid="{51BED0FA-5691-4D34-B492-17B84EA73267}"/>
    <hyperlink ref="H182" r:id="rId107" xr:uid="{B6CF11AE-1CC4-4415-BB9F-926E41DCA39E}"/>
    <hyperlink ref="H120" r:id="rId108" xr:uid="{AD0651CB-9880-4247-B793-C1E0F511449B}"/>
    <hyperlink ref="H252" r:id="rId109" xr:uid="{6718D2CA-91B0-4ADF-89A7-50B5189492E1}"/>
    <hyperlink ref="H125" r:id="rId110" xr:uid="{FF951CD4-018E-4D4B-847E-363D81AE6A4C}"/>
    <hyperlink ref="H126" r:id="rId111" xr:uid="{B6622366-AD20-4808-9028-D70DF0534E13}"/>
    <hyperlink ref="H127" r:id="rId112" xr:uid="{1DCEA7BF-AC1C-4211-AAEF-F006BB13994D}"/>
    <hyperlink ref="H278" r:id="rId113" xr:uid="{91CDBE8F-81A1-4553-B086-85014A561A3D}"/>
    <hyperlink ref="H157" r:id="rId114" xr:uid="{097AD483-E78E-4459-A2BB-506AA0E8ADE2}"/>
    <hyperlink ref="H165" r:id="rId115" xr:uid="{7E5ACBBF-E39E-49FE-8EAA-5E1DFCD2FD36}"/>
    <hyperlink ref="H261" r:id="rId116" xr:uid="{9901A2A2-5D0D-4542-AF64-5DFBC60A8D0F}"/>
    <hyperlink ref="H194" r:id="rId117" xr:uid="{1613F2AF-73B4-4DE2-8DC2-984C24141906}"/>
    <hyperlink ref="H193" r:id="rId118" xr:uid="{FCEDCFCF-3B30-4865-A2C5-7FC52BE63481}"/>
    <hyperlink ref="H247" r:id="rId119" xr:uid="{A02861D4-504A-4594-92C2-E65AA3A5490C}"/>
    <hyperlink ref="H159" r:id="rId120" xr:uid="{AB044EFA-2E3A-48F3-8A5C-EB1F4010B23C}"/>
    <hyperlink ref="H160" r:id="rId121" xr:uid="{FC13F585-BC8B-46C7-8A42-A0C023F4C14A}"/>
    <hyperlink ref="H260" r:id="rId122" xr:uid="{D9C05BCC-9D7B-4835-B513-1E28923C7102}"/>
    <hyperlink ref="H220" r:id="rId123" xr:uid="{C969084A-7F5F-45B0-9AC6-5EFE3DBF5667}"/>
    <hyperlink ref="H245" r:id="rId124" xr:uid="{89E3D630-B5AC-4E99-9D6B-00EDE16C063A}"/>
    <hyperlink ref="H189" r:id="rId125" xr:uid="{90DF4A9D-A2F5-4AA3-932C-6EA7445BAF6F}"/>
    <hyperlink ref="H175" r:id="rId126" xr:uid="{5F1BF2E0-8F78-433D-AF08-1CD772DB1374}"/>
    <hyperlink ref="H188" r:id="rId127" xr:uid="{9D9C2595-F02D-4843-8AEC-8EE079430C02}"/>
    <hyperlink ref="H232" r:id="rId128" xr:uid="{FE0BB5EC-56A3-4D5C-81B4-DB3EB8AB0DC2}"/>
    <hyperlink ref="H212" r:id="rId129" xr:uid="{159673A6-2B31-48EE-AA1E-4F4BA046575F}"/>
    <hyperlink ref="H262" r:id="rId130" xr:uid="{A929E819-DD96-4AEB-BB54-EEA2B27C2813}"/>
    <hyperlink ref="H251" r:id="rId131" xr:uid="{AE922284-57F2-4AD1-9E7E-2ADE72B81F0A}"/>
    <hyperlink ref="H197" r:id="rId132" xr:uid="{7C972A84-37AB-48F3-AFAD-EB842CF11996}"/>
    <hyperlink ref="H196" r:id="rId133" xr:uid="{0096FF79-6976-4D2F-B3FF-486962D4C0AE}"/>
    <hyperlink ref="H198" r:id="rId134" xr:uid="{7C63A227-231A-4141-9E9E-F68E1BE7AD52}"/>
    <hyperlink ref="H199" r:id="rId135" xr:uid="{D81DBF48-1BB5-43E8-8650-4E865FBCCD2E}"/>
    <hyperlink ref="H200" r:id="rId136" xr:uid="{715E5A1D-6066-4067-BAF3-BFABADF42D5A}"/>
    <hyperlink ref="H299" r:id="rId137" xr:uid="{6326218F-A5B8-44B0-80BF-1F6A35ED2DDB}"/>
    <hyperlink ref="H302" r:id="rId138" xr:uid="{C165ECF5-D98E-4729-95DC-51182834F920}"/>
    <hyperlink ref="H301" r:id="rId139" xr:uid="{D91B59BE-CC8A-4287-BFCC-6E5B08412D8E}"/>
    <hyperlink ref="H287" r:id="rId140" xr:uid="{DBA5861F-98B7-4B41-BBBD-D892F543789C}"/>
    <hyperlink ref="H185" r:id="rId141" xr:uid="{913A144A-FAF5-4C8B-9213-AB25C21DEA0E}"/>
    <hyperlink ref="H186" r:id="rId142" xr:uid="{6F9E1CC7-764E-426C-890B-B96031F2D0FF}"/>
    <hyperlink ref="H156" r:id="rId143" xr:uid="{91846A7C-F1A6-4324-847C-AAFA8171C649}"/>
    <hyperlink ref="H304" r:id="rId144" xr:uid="{A4F80D2E-0828-4DB1-830A-4559F88A5E4F}"/>
    <hyperlink ref="H305" r:id="rId145" xr:uid="{973BCBEA-2B5F-4974-854D-D2CB2E5772B6}"/>
    <hyperlink ref="H307" r:id="rId146" xr:uid="{665ABBA9-BDA2-4A8E-A606-BEEBF1C11284}"/>
    <hyperlink ref="H303" r:id="rId147" xr:uid="{C09E1DE6-6FB8-49EC-A668-D125C9EDC95D}"/>
    <hyperlink ref="H306" r:id="rId148" xr:uid="{F3999654-3492-4092-9476-1BDD6E4F7A1B}"/>
    <hyperlink ref="H309" r:id="rId149" xr:uid="{16641AA4-A970-4CE1-BF2E-716D1B17F41B}"/>
    <hyperlink ref="H308" r:id="rId150" xr:uid="{743FDB8B-F5B3-48A2-8FDD-513E1F54536E}"/>
    <hyperlink ref="H311" r:id="rId151" xr:uid="{12D168AC-9412-4100-93DD-D505D45E152E}"/>
    <hyperlink ref="H327" r:id="rId152" xr:uid="{226042F2-8220-44BE-BBFF-C51D2C07DE48}"/>
    <hyperlink ref="H325" r:id="rId153" xr:uid="{9ACB1482-A449-4C2B-B8D8-03E36892C367}"/>
    <hyperlink ref="H323" r:id="rId154" xr:uid="{9042A143-31B0-4DBD-B432-BB6301B81D5B}"/>
    <hyperlink ref="H317" r:id="rId155" xr:uid="{6EF0F72A-FD12-4C0B-B5BD-DA2E5139B894}"/>
    <hyperlink ref="H316" r:id="rId156" xr:uid="{E2C03E53-7403-4BD4-85F2-6BC1C795DC4E}"/>
    <hyperlink ref="H319" r:id="rId157" xr:uid="{00B0CE4A-D13B-47EB-81F8-F7454284303E}"/>
    <hyperlink ref="H324" r:id="rId158" xr:uid="{2EF08B80-08F9-4696-A2C3-985326697EFF}"/>
    <hyperlink ref="H326" r:id="rId159" xr:uid="{075AF703-6F18-4E37-9273-77D4C3880FE4}"/>
    <hyperlink ref="H328" r:id="rId160" xr:uid="{1C104339-158E-43F0-A974-B940C8C1B106}"/>
    <hyperlink ref="H318" r:id="rId161" xr:uid="{B07CE953-938C-4F20-848B-857456F06982}"/>
    <hyperlink ref="H322" r:id="rId162" xr:uid="{0B076F3F-456F-4574-AE92-520C71257B9A}"/>
    <hyperlink ref="H320" r:id="rId163" xr:uid="{E2B7650E-2900-42A9-BE12-B9727A972077}"/>
    <hyperlink ref="H331" r:id="rId164" xr:uid="{F4F3A474-A9A6-4E7D-A761-7AD1FCB29B41}"/>
    <hyperlink ref="H330" r:id="rId165" xr:uid="{1A7DCFBB-2AC5-4AEA-831B-578DD94BC4A1}"/>
    <hyperlink ref="H329" r:id="rId166" xr:uid="{5C5237B0-83B8-4075-B83F-573FB2AE3040}"/>
    <hyperlink ref="H297" r:id="rId167" xr:uid="{1ACC92F8-DD46-4D08-92F7-A21B4F14BB68}"/>
    <hyperlink ref="H298" r:id="rId168" xr:uid="{8011845C-C0A2-403C-BEC4-EE9E9A2284F1}"/>
    <hyperlink ref="H295" r:id="rId169" xr:uid="{D2BB3B81-C9BE-4674-A01E-92080F3B62E1}"/>
    <hyperlink ref="H205" r:id="rId170" xr:uid="{142F943C-74DB-4F99-90FF-66C5958B0279}"/>
    <hyperlink ref="H208" r:id="rId171" xr:uid="{48E0698B-FE4D-4763-932B-6B33ECB95A82}"/>
    <hyperlink ref="H207" r:id="rId172" xr:uid="{E3A59433-B32A-495A-A393-910082B8CD88}"/>
    <hyperlink ref="H206" r:id="rId173" xr:uid="{7451F164-F74F-4063-9C91-08C4B72D3E50}"/>
    <hyperlink ref="H204" r:id="rId174" xr:uid="{FC9F7B9C-BE9B-4A0A-BCB4-44177AA91AE0}"/>
    <hyperlink ref="H209" r:id="rId175" xr:uid="{43300E39-73E0-46B6-8F06-B3EB574287CA}"/>
    <hyperlink ref="H203" r:id="rId176" xr:uid="{025270CA-6DA1-487E-831F-2D707AD42A7D}"/>
    <hyperlink ref="H289" r:id="rId177" xr:uid="{EFD4C332-024F-4C51-9C2A-33EC1C6AC439}"/>
    <hyperlink ref="H121" r:id="rId178" xr:uid="{1CCFD7DE-F0B1-4D5F-AA82-B828C6E56E31}"/>
    <hyperlink ref="H136" r:id="rId179" xr:uid="{51514055-ED67-467D-8B03-2705B2C82BA0}"/>
    <hyperlink ref="H314" r:id="rId180" xr:uid="{7DA6F26D-D3FB-4E28-A9F9-3A24C048D132}"/>
    <hyperlink ref="H313" r:id="rId181" xr:uid="{562586DB-C148-4DDB-A5EF-1A40EF67CE22}"/>
    <hyperlink ref="H312" r:id="rId182" xr:uid="{D47E2B73-0C6B-4417-B06F-42F803DC4596}"/>
    <hyperlink ref="H118" r:id="rId183" xr:uid="{3B8F2CC7-B035-44F6-AF11-DAB434302A32}"/>
    <hyperlink ref="H117" r:id="rId184" xr:uid="{537A4AD3-DE2B-4DBA-AA40-2FE1E91DEA92}"/>
    <hyperlink ref="H177" r:id="rId185" xr:uid="{3CF98CFC-DD2C-4485-9873-C20195F6B0A8}"/>
    <hyperlink ref="H310" r:id="rId186" xr:uid="{A890E91C-95C7-43CC-8E73-375D61DEBF16}"/>
    <hyperlink ref="H257" r:id="rId187" xr:uid="{9FA2458A-41EA-486D-AAD1-937AB921DDF8}"/>
    <hyperlink ref="H290" r:id="rId188" xr:uid="{BDE3B118-8A40-42E0-BDF8-3073E9A993DF}"/>
    <hyperlink ref="H149" r:id="rId189" xr:uid="{D2770A09-BA55-43DD-B226-F7AE69667475}"/>
    <hyperlink ref="H148" r:id="rId190" xr:uid="{71C63B53-5970-490B-8763-47716BCA703F}"/>
    <hyperlink ref="H321" r:id="rId191" xr:uid="{61AC41D3-4CA4-4523-8367-4B37C86A6C44}"/>
    <hyperlink ref="H288" r:id="rId192" xr:uid="{863B8A1B-88A5-455C-8E6C-12D11C39497A}"/>
    <hyperlink ref="H300" r:id="rId193" xr:uid="{568A65C8-107F-46F1-A0D6-59EC49C5E74F}"/>
    <hyperlink ref="H267" r:id="rId194" xr:uid="{3C4BCF8A-AF21-47B4-AAC4-0B5D00540357}"/>
    <hyperlink ref="H113" r:id="rId195" xr:uid="{EC72C860-77A5-44C9-AEE7-2AE9D0A60174}"/>
    <hyperlink ref="H107" r:id="rId196" xr:uid="{B2BDCE2E-4C79-441D-9340-59FA1A6E780B}"/>
    <hyperlink ref="H114" r:id="rId197" xr:uid="{9D2DA36B-19C2-432E-91C1-B84FB94914A9}"/>
    <hyperlink ref="H111" r:id="rId198" xr:uid="{B039AB51-58F3-44BE-9E13-B371415ED3CE}"/>
    <hyperlink ref="H109" r:id="rId199" xr:uid="{32F49F8C-9695-43E3-8A7C-EF7BCAAD3E47}"/>
    <hyperlink ref="H110" r:id="rId200" xr:uid="{CCA25EF5-52EF-4E37-A389-805C10CCE138}"/>
    <hyperlink ref="H234" r:id="rId201" xr:uid="{61D57349-1B3E-4E0D-8089-59801D463B78}"/>
    <hyperlink ref="H103" r:id="rId202" xr:uid="{8F94792F-DEB8-42E6-9ED9-323FC401BA08}"/>
    <hyperlink ref="H106" r:id="rId203" xr:uid="{E7BAECCF-6F2E-49BD-97FD-58DE734196DF}"/>
    <hyperlink ref="H98" r:id="rId204" xr:uid="{01144136-D8D2-44E8-A4D3-2627987685F5}"/>
    <hyperlink ref="H92" r:id="rId205" xr:uid="{FF7A028F-2A45-450A-8649-D577B670A255}"/>
    <hyperlink ref="H96" r:id="rId206" xr:uid="{C4650DD7-A926-4233-B68E-B1C41ABD6C1A}"/>
    <hyperlink ref="H101" r:id="rId207" xr:uid="{B82BFBF2-8F5D-4FB6-9D5F-DDBF279F7A76}"/>
    <hyperlink ref="H100" r:id="rId208" xr:uid="{7B9A6514-13DD-458E-93D0-7B2EBABF0E0A}"/>
    <hyperlink ref="H89" r:id="rId209" xr:uid="{8212A9B8-3238-4E38-95DF-CCF8EDB37B7A}"/>
    <hyperlink ref="H91" r:id="rId210" xr:uid="{657C06F6-2728-4FF9-80B3-41021553955F}"/>
    <hyperlink ref="H99" r:id="rId211" xr:uid="{E635DBB6-0708-41F0-9900-2B032C6BAFA1}"/>
    <hyperlink ref="H97" r:id="rId212" xr:uid="{7F58D24B-1366-4158-A22C-23C2B1B14623}"/>
    <hyperlink ref="H93" r:id="rId213" xr:uid="{84B538A9-9437-46D6-B87C-D21DEB343171}"/>
    <hyperlink ref="H90" r:id="rId214" xr:uid="{BCC321DC-13B5-4606-AA96-20DD098DA926}"/>
    <hyperlink ref="H67" r:id="rId215" xr:uid="{ECA5A893-683F-4B25-B4A8-E61B21BA179F}"/>
    <hyperlink ref="H87" r:id="rId216" xr:uid="{B1155CF3-10C5-40DC-AC61-8C0407FF2433}"/>
    <hyperlink ref="H78" r:id="rId217" xr:uid="{EDE4D082-C52F-4826-94C7-B5A44678EA19}"/>
    <hyperlink ref="H68" r:id="rId218" xr:uid="{70DDDEC7-379E-429A-9A93-A939748C048A}"/>
    <hyperlink ref="H85" r:id="rId219" xr:uid="{31D5BBAB-A130-4F60-B10A-6C0BD204EAA3}"/>
    <hyperlink ref="H73" r:id="rId220" xr:uid="{84177E63-536C-4F6D-B086-F6AFB077BB36}"/>
    <hyperlink ref="H66" r:id="rId221" xr:uid="{36C53766-2182-4D7F-BA50-C499909589AD}"/>
    <hyperlink ref="H64" r:id="rId222" xr:uid="{18057906-5C8D-459C-90B8-9144E1ED90B8}"/>
    <hyperlink ref="H63" r:id="rId223" xr:uid="{DC94318B-66CD-41D8-BDBF-8DB8D3930BE8}"/>
    <hyperlink ref="H62" r:id="rId224" xr:uid="{933DA4E5-38E0-452F-AC60-9C1A27FD02D4}"/>
    <hyperlink ref="H54" r:id="rId225" xr:uid="{A042129D-E96D-41E1-8214-98F60784E8DD}"/>
    <hyperlink ref="H119" r:id="rId226" xr:uid="{4964A42C-3C37-47C9-919F-11DAA6C5D3AC}"/>
    <hyperlink ref="H48" r:id="rId227" xr:uid="{DFF42669-E92B-45D6-B9F0-B730CCCF51E1}"/>
    <hyperlink ref="H47" r:id="rId228" xr:uid="{D068F30C-20D3-4F70-86A6-5D224D3D7210}"/>
    <hyperlink ref="H52" r:id="rId229" xr:uid="{2626EC43-FD79-4D95-849F-9868EE34A31E}"/>
    <hyperlink ref="H51" r:id="rId230" xr:uid="{BFBBBF80-7EF0-4AD9-B84F-5E10593F0B7C}"/>
    <hyperlink ref="H46" r:id="rId231" xr:uid="{7E7405F5-C5D7-437E-8F1B-04652ECA0867}"/>
    <hyperlink ref="H45" r:id="rId232" xr:uid="{73BC6534-0751-41D2-89E4-1F9DBBA00D64}"/>
    <hyperlink ref="H43" r:id="rId233" xr:uid="{E23FDF8C-7577-468F-8465-4F0630987BBB}"/>
    <hyperlink ref="H40" r:id="rId234" xr:uid="{68705CBF-689B-4DEA-9418-52658F7544F3}"/>
    <hyperlink ref="H36" r:id="rId235" xr:uid="{9A76CA97-ABCA-41FC-AAAC-9FC8F58A23C3}"/>
    <hyperlink ref="H35" r:id="rId236" xr:uid="{0EBF72BB-29D8-4F77-BF86-CE75B827D24B}"/>
    <hyperlink ref="H42" r:id="rId237" xr:uid="{A56AC62F-9820-43A5-B83F-D33FAE2614F8}"/>
    <hyperlink ref="H39" r:id="rId238" xr:uid="{1A24AFEF-C273-4938-B9A5-CE193BCE3F13}"/>
    <hyperlink ref="H32" r:id="rId239" xr:uid="{51AB86F5-C518-4AEA-B848-F839FAE07439}"/>
    <hyperlink ref="H33" r:id="rId240" xr:uid="{257003DE-B755-467B-B843-2F1BAE97D782}"/>
    <hyperlink ref="H34" r:id="rId241" xr:uid="{A9EFC9BC-1687-49CB-AEA5-F3DE113D631F}"/>
    <hyperlink ref="H37" r:id="rId242" xr:uid="{FF9811F8-C1CD-4C8B-AC6E-83A412B92F28}"/>
    <hyperlink ref="H38" r:id="rId243" xr:uid="{77E04367-A1FB-4427-BE2D-EE45578F1D28}"/>
    <hyperlink ref="H41" r:id="rId244" xr:uid="{66B16FF3-6D4F-46BD-9C51-9BA573748015}"/>
    <hyperlink ref="H44" r:id="rId245" xr:uid="{BE34B577-9180-47FE-9834-4E0762393E6B}"/>
    <hyperlink ref="H49" r:id="rId246" xr:uid="{3066E24D-649E-4298-A494-9209C158142E}"/>
    <hyperlink ref="H61" r:id="rId247" xr:uid="{A71D73D3-3E3C-4012-A4E2-3EFA77D1CA6B}"/>
    <hyperlink ref="H50" r:id="rId248" xr:uid="{1D511643-5A28-4434-9285-52D42DF917B2}"/>
    <hyperlink ref="H235" r:id="rId249" xr:uid="{D0F1B7D8-EDAD-4D71-848E-457744C20A2E}"/>
    <hyperlink ref="H285" r:id="rId250" xr:uid="{39055307-C022-4346-9DB9-AA901BFEA392}"/>
    <hyperlink ref="H291" r:id="rId251" xr:uid="{BCAA522F-E2F9-4682-A802-53DEFB50718B}"/>
    <hyperlink ref="H292:H294" r:id="rId252" display="https://apps.puc.state.or.us/orders/2021ords/21-294.pdf" xr:uid="{B4EEF237-A29C-4870-90F9-92809FC3CBDF}"/>
    <hyperlink ref="H27" r:id="rId253" xr:uid="{78358931-2CA7-467C-9AC8-C91D86340717}"/>
    <hyperlink ref="H108" r:id="rId254" xr:uid="{90A470FF-3D43-4E09-B58D-726567D8913D}"/>
    <hyperlink ref="H26" r:id="rId255" xr:uid="{85303129-48D0-4BCB-88B2-AC4DC459AB20}"/>
    <hyperlink ref="H25" r:id="rId256" xr:uid="{B61EE536-A22A-426D-BF0B-207FE5988C38}"/>
    <hyperlink ref="H24" r:id="rId257" xr:uid="{1F43023E-4A9D-434D-8E37-280E5D17E263}"/>
    <hyperlink ref="H23" r:id="rId258" xr:uid="{8E84BC96-F234-4FCA-94A3-6245679F67C5}"/>
    <hyperlink ref="H22" r:id="rId259" xr:uid="{099AAD68-853B-433D-8CF5-DA27DA860E46}"/>
    <hyperlink ref="H19" r:id="rId260" xr:uid="{85B30FF3-2B89-484E-A728-A1235E1B4058}"/>
    <hyperlink ref="H18" r:id="rId261" xr:uid="{38ADCC9B-427C-44DC-83D1-9B905CCDD9AD}"/>
    <hyperlink ref="H16" r:id="rId262" xr:uid="{F4E88B3D-7FE5-40F3-8437-0D15E64FCEE9}"/>
    <hyperlink ref="H13" r:id="rId263" xr:uid="{B086A8A9-6282-4321-B0D8-35D7ED7F99EF}"/>
    <hyperlink ref="H283" r:id="rId264" xr:uid="{CF59C5DC-A174-4EC5-B9D3-E1E0EE5B6B50}"/>
    <hyperlink ref="H58" r:id="rId265" xr:uid="{84ABC507-A4BC-4A2C-9864-D946A6B71890}"/>
    <hyperlink ref="H105" r:id="rId266" xr:uid="{DD0F9EBF-3FBE-4CF9-ABC3-2A0D5C18AB56}"/>
    <hyperlink ref="H6" r:id="rId267" xr:uid="{E21DD7C8-4857-46CF-AA66-4DC92B5E0D33}"/>
    <hyperlink ref="H88" r:id="rId268" xr:uid="{16CA9EAB-E61C-486D-8D31-AC276C071BE7}"/>
    <hyperlink ref="H333" r:id="rId269" xr:uid="{1B019F54-E1D7-46E7-8FA3-AC46D69697CF}"/>
  </hyperlinks>
  <pageMargins left="0.7" right="0.7" top="0.75" bottom="0.75" header="0.3" footer="0.3"/>
  <pageSetup orientation="portrait" horizontalDpi="1200" verticalDpi="1200" r:id="rId270"/>
  <drawing r:id="rId27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0AD796B85F3794EBB6DA65EEC838130" ma:contentTypeVersion="22" ma:contentTypeDescription="Create a new document." ma:contentTypeScope="" ma:versionID="5c2ff1749db531d0735f15b27e0d804a">
  <xsd:schema xmlns:xsd="http://www.w3.org/2001/XMLSchema" xmlns:xs="http://www.w3.org/2001/XMLSchema" xmlns:p="http://schemas.microsoft.com/office/2006/metadata/properties" xmlns:ns2="22584980-5332-4688-857f-508038c6c837" xmlns:ns3="4e791d59-c99b-4915-a716-b4cf52f7ca9b" xmlns:ns4="a63c1434-17e2-4347-8893-af134feef5b3" targetNamespace="http://schemas.microsoft.com/office/2006/metadata/properties" ma:root="true" ma:fieldsID="5000b296a487ac1d0209a173c7da9a1a" ns2:_="" ns3:_="" ns4:_="">
    <xsd:import namespace="22584980-5332-4688-857f-508038c6c837"/>
    <xsd:import namespace="4e791d59-c99b-4915-a716-b4cf52f7ca9b"/>
    <xsd:import namespace="a63c1434-17e2-4347-8893-af134feef5b3"/>
    <xsd:element name="properties">
      <xsd:complexType>
        <xsd:sequence>
          <xsd:element name="documentManagement">
            <xsd:complexType>
              <xsd:all>
                <xsd:element ref="ns2:Internal_x0020_Author" minOccurs="0"/>
                <xsd:element ref="ns2:Published_x0020_Date"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MediaServiceObjectDetectorVersions" minOccurs="0"/>
                <xsd:element ref="ns2:MediaServiceSearchProperties" minOccurs="0"/>
                <xsd:element ref="ns4:TaxCatchAll"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584980-5332-4688-857f-508038c6c837" elementFormDefault="qualified">
    <xsd:import namespace="http://schemas.microsoft.com/office/2006/documentManagement/types"/>
    <xsd:import namespace="http://schemas.microsoft.com/office/infopath/2007/PartnerControls"/>
    <xsd:element name="Internal_x0020_Author" ma:index="8" nillable="true" ma:displayName="Internal Author" ma:format="Dropdown" ma:list="UserInfo" ma:SharePointGroup="0" ma:internalName="Internal_x0020_Autho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ublished_x0020_Date" ma:index="9" nillable="true" ma:displayName="Published Date" ma:format="DateOnly" ma:internalName="Published_x0020_Date">
      <xsd:simpleType>
        <xsd:restriction base="dms:DateTim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eb8b7529-88e4-4cf5-84d6-71c4601d937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e791d59-c99b-4915-a716-b4cf52f7ca9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3c1434-17e2-4347-8893-af134feef5b3"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91bb62e8-55d8-4c4b-bf52-c0612efc2aae}" ma:internalName="TaxCatchAll" ma:showField="CatchAllData" ma:web="a63c1434-17e2-4347-8893-af134feef5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nternal_x0020_Author xmlns="22584980-5332-4688-857f-508038c6c837">
      <UserInfo>
        <DisplayName/>
        <AccountId xsi:nil="true"/>
        <AccountType/>
      </UserInfo>
    </Internal_x0020_Author>
    <Published_x0020_Date xmlns="22584980-5332-4688-857f-508038c6c837" xsi:nil="true"/>
    <TaxCatchAll xmlns="a63c1434-17e2-4347-8893-af134feef5b3" xsi:nil="true"/>
    <lcf76f155ced4ddcb4097134ff3c332f xmlns="22584980-5332-4688-857f-508038c6c83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28B092B-E2E2-4816-9BF5-3E985CCFF8EF}"/>
</file>

<file path=customXml/itemProps2.xml><?xml version="1.0" encoding="utf-8"?>
<ds:datastoreItem xmlns:ds="http://schemas.openxmlformats.org/officeDocument/2006/customXml" ds:itemID="{85663E6E-E290-4786-8719-739A4C380A73}"/>
</file>

<file path=customXml/itemProps3.xml><?xml version="1.0" encoding="utf-8"?>
<ds:datastoreItem xmlns:ds="http://schemas.openxmlformats.org/officeDocument/2006/customXml" ds:itemID="{3CFF69E6-6818-48BB-AEB3-FEA773DFD06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 Siegel</dc:creator>
  <cp:keywords/>
  <dc:description/>
  <cp:lastModifiedBy/>
  <cp:revision/>
  <dcterms:created xsi:type="dcterms:W3CDTF">2023-12-19T22:35:39Z</dcterms:created>
  <dcterms:modified xsi:type="dcterms:W3CDTF">2026-08-26T17:33:48Z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0x01010080AD796B85F3794EBB6DA65EEC838130</vt:lpwstr>
  </property>
  <property fmtid="{D5CDD505-2E9C-101B-9397-08002B2CF9AE}" pid="3" name="MediaServiceImageTags">
    <vt:lpwstr/>
  </property>
</Properties>
</file>